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65440" windowWidth="18192" windowHeight="4692" tabRatio="721" activeTab="0"/>
  </bookViews>
  <sheets>
    <sheet name="PREMIUM OT CALCULATOR" sheetId="1" r:id="rId1"/>
    <sheet name="OT Paycodes" sheetId="2" state="hidden" r:id="rId2"/>
    <sheet name="GAO UPDATE INSTRUCTIONS" sheetId="3" state="hidden" r:id="rId3"/>
  </sheets>
  <definedNames>
    <definedName name="_xlnm._FilterDatabase" localSheetId="1" hidden="1">'OT Paycodes'!$B$1:$Y$131</definedName>
    <definedName name="_xlnm.Print_Area" localSheetId="0">'PREMIUM OT CALCULATOR'!$A$1:$H$51</definedName>
  </definedNames>
  <calcPr fullCalcOnLoad="1"/>
</workbook>
</file>

<file path=xl/comments1.xml><?xml version="1.0" encoding="utf-8"?>
<comments xmlns="http://schemas.openxmlformats.org/spreadsheetml/2006/main">
  <authors>
    <author>Tracey Cappuccio</author>
  </authors>
  <commentList>
    <comment ref="E10" authorId="0">
      <text>
        <r>
          <rPr>
            <b/>
            <sz val="9"/>
            <rFont val="Tahoma"/>
            <family val="2"/>
          </rPr>
          <t>INCLUDE 2ND OR 3RD SHIFT HOURS IN SHIFT DIFFERENTIAL HOURS COLUMN</t>
        </r>
      </text>
    </comment>
    <comment ref="E13" authorId="0">
      <text>
        <r>
          <rPr>
            <b/>
            <sz val="9"/>
            <rFont val="Tahoma"/>
            <family val="2"/>
          </rPr>
          <t>INCLUDE 2ND OR 3RD SHIFT HOURS IN SHIFT DIFFERENTIAL HOURS COLUMN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INCLUDE 2ND OR 3RD SHIFT HOURS IN SHIFT DIFFERENTIAL HOURS COLUMN</t>
        </r>
      </text>
    </comment>
    <comment ref="E16" authorId="0">
      <text>
        <r>
          <rPr>
            <b/>
            <sz val="9"/>
            <rFont val="Tahoma"/>
            <family val="2"/>
          </rPr>
          <t>INCLUDE 2ND OR 3RD SHIFT HOURS IN SHIFT DIFFERENTIAL HOURS COLUMN</t>
        </r>
      </text>
    </comment>
    <comment ref="E17" authorId="0">
      <text>
        <r>
          <rPr>
            <b/>
            <sz val="9"/>
            <rFont val="Tahoma"/>
            <family val="2"/>
          </rPr>
          <t>INCLUDE 2ND OR 3RD SHIFT HOURS IN SHIFT DIFFERENTIAL HOURS COLUMN</t>
        </r>
      </text>
    </comment>
    <comment ref="A8" authorId="0">
      <text>
        <r>
          <rPr>
            <b/>
            <sz val="9"/>
            <rFont val="Tahoma"/>
            <family val="2"/>
          </rPr>
          <t>SUCH AS: 
ANNUAL
HOLIDAY
SICK
MILITARY</t>
        </r>
      </text>
    </comment>
  </commentList>
</comments>
</file>

<file path=xl/sharedStrings.xml><?xml version="1.0" encoding="utf-8"?>
<sst xmlns="http://schemas.openxmlformats.org/spreadsheetml/2006/main" count="1954" uniqueCount="516">
  <si>
    <t>WE_ACCOUNT</t>
  </si>
  <si>
    <t>HRS</t>
  </si>
  <si>
    <t>AMT</t>
  </si>
  <si>
    <t>SYSTEM GENERATED</t>
  </si>
  <si>
    <t>STANDARD TIME RECORDS</t>
  </si>
  <si>
    <t>OT?</t>
  </si>
  <si>
    <t>SHIFT?</t>
  </si>
  <si>
    <t>CORP?</t>
  </si>
  <si>
    <t>ASRS?</t>
  </si>
  <si>
    <t>PSRS?</t>
  </si>
  <si>
    <t>EORP?</t>
  </si>
  <si>
    <t>EREs?</t>
  </si>
  <si>
    <t>SYSTEM S RESTRICTIONS</t>
  </si>
  <si>
    <t>Paycode Usage, Comments, Restrictions, Exceptions</t>
  </si>
  <si>
    <t>Process Level Restrictions</t>
  </si>
  <si>
    <t>PROPOSED CHANGE</t>
  </si>
  <si>
    <t>EMPLOYEE GROUPS</t>
  </si>
  <si>
    <t/>
  </si>
  <si>
    <t xml:space="preserve">100 </t>
  </si>
  <si>
    <t>100</t>
  </si>
  <si>
    <t xml:space="preserve">REGULAR PAY                   </t>
  </si>
  <si>
    <t>X</t>
  </si>
  <si>
    <t>XR30</t>
  </si>
  <si>
    <t xml:space="preserve">     </t>
  </si>
  <si>
    <t>100A</t>
  </si>
  <si>
    <t>10A</t>
  </si>
  <si>
    <t xml:space="preserve">STAFF DEVELOPMENT             </t>
  </si>
  <si>
    <t xml:space="preserve">101 </t>
  </si>
  <si>
    <t>101</t>
  </si>
  <si>
    <t xml:space="preserve">REG IN EXCESS OF 40 HRS       </t>
  </si>
  <si>
    <t>106A</t>
  </si>
  <si>
    <t>10B</t>
  </si>
  <si>
    <t xml:space="preserve">BOARD/COMMISSION SALARY-PP    </t>
  </si>
  <si>
    <t xml:space="preserve">107 </t>
  </si>
  <si>
    <t>107</t>
  </si>
  <si>
    <t xml:space="preserve">TEMP EMP SALARY W/RET         </t>
  </si>
  <si>
    <t>107A</t>
  </si>
  <si>
    <t>10T</t>
  </si>
  <si>
    <t xml:space="preserve">TEMP EMP SALARY W/O RET       </t>
  </si>
  <si>
    <t xml:space="preserve">110 </t>
  </si>
  <si>
    <t>110</t>
  </si>
  <si>
    <t xml:space="preserve">TELECOMMUTING HOURS           </t>
  </si>
  <si>
    <t xml:space="preserve">144 </t>
  </si>
  <si>
    <t>144</t>
  </si>
  <si>
    <t xml:space="preserve">RETRO PAY                     </t>
  </si>
  <si>
    <t xml:space="preserve">145 </t>
  </si>
  <si>
    <t xml:space="preserve">RETRO PAY - SPECIAL           </t>
  </si>
  <si>
    <t>LW110, PS100, PS110, PS120, PS130, PS140, PS200, PS300, PS400, PS500, PS900</t>
  </si>
  <si>
    <t>Exclude from EORP. Exclude from PSRS.</t>
  </si>
  <si>
    <t xml:space="preserve">701 </t>
  </si>
  <si>
    <t>701</t>
  </si>
  <si>
    <t xml:space="preserve">LOCAL OFFICE COORDINATOR      </t>
  </si>
  <si>
    <t>ZR30</t>
  </si>
  <si>
    <t>Payment for the local office coordinator.</t>
  </si>
  <si>
    <t>701A</t>
  </si>
  <si>
    <t>LOCAL OFFICE COORD-ADJUSTMENTS</t>
  </si>
  <si>
    <t>Recording a pay adjustment to the local office coordinator.  This pay code should be used for any adjustments to pay code 701.</t>
  </si>
  <si>
    <t xml:space="preserve">702 </t>
  </si>
  <si>
    <t>702</t>
  </si>
  <si>
    <t xml:space="preserve">SPECIAL PERFORMANCE AWARDS    </t>
  </si>
  <si>
    <t>Payment of special awards.</t>
  </si>
  <si>
    <t xml:space="preserve">704 </t>
  </si>
  <si>
    <t>704</t>
  </si>
  <si>
    <t xml:space="preserve">DJ PROP 301 % - BI-ANNUAL     </t>
  </si>
  <si>
    <t>Payment of PROP 301 - paid twice a year on the 3rd cycle</t>
  </si>
  <si>
    <t xml:space="preserve">705 </t>
  </si>
  <si>
    <t>705</t>
  </si>
  <si>
    <t xml:space="preserve">STIPEND - MEDICAL - $         </t>
  </si>
  <si>
    <t>Weekly payment of a MEDICAL stipend in addition to regular pay.</t>
  </si>
  <si>
    <t>Exclude from EORP. Exclude from PSRS. Exclude from CORP.</t>
  </si>
  <si>
    <t>705A</t>
  </si>
  <si>
    <t>M57</t>
  </si>
  <si>
    <t xml:space="preserve">STIPEND - MEDICAL - $116      </t>
  </si>
  <si>
    <t>Weekly payment of a MEDICAL stipend in addition to regular pay.  $3,016.00 Annually.</t>
  </si>
  <si>
    <t>WAS PRDJMEDGP2, PRDCMEDGP3</t>
  </si>
  <si>
    <t>705B</t>
  </si>
  <si>
    <t>M92</t>
  </si>
  <si>
    <t xml:space="preserve">STIPEND - MEDICAL - $184.80   </t>
  </si>
  <si>
    <t>Weekly payment of a MEDICAL stipend in addition to regular pay.  $4,804.80 Annually.</t>
  </si>
  <si>
    <t>WAS PRDJMEDGP1, PRDCMEDGP1</t>
  </si>
  <si>
    <t>705C</t>
  </si>
  <si>
    <t>M24</t>
  </si>
  <si>
    <t xml:space="preserve">STIPEND - MEDICAL - $48.80    </t>
  </si>
  <si>
    <t>Weekly payment of a MEDICAL stipend in addition to regular pay. Entry Level $1,268.80 Annually.</t>
  </si>
  <si>
    <t>705D</t>
  </si>
  <si>
    <t>M48</t>
  </si>
  <si>
    <t xml:space="preserve">STIPEND - MEDICAL - $96.80    </t>
  </si>
  <si>
    <t>Weekly payment of a MEDICAL stipend in addition to regular pay. 1 Year experience $2,516.80 Annually.</t>
  </si>
  <si>
    <t>705E</t>
  </si>
  <si>
    <t>M23</t>
  </si>
  <si>
    <t xml:space="preserve">STIPEND - MEDICAL - $46.40    </t>
  </si>
  <si>
    <t>Weekly payment of a MEDICAL stipend in addition to regular pay. Hab Techs $1,206.40 Annually.</t>
  </si>
  <si>
    <t>705F</t>
  </si>
  <si>
    <t>M38</t>
  </si>
  <si>
    <t xml:space="preserve">STIPEND - MEDICAL - $77.60    </t>
  </si>
  <si>
    <t>Weekly payment of a MEDICAL stipend in addition to regular pay. $2,017.60 Annually.</t>
  </si>
  <si>
    <t>705G</t>
  </si>
  <si>
    <t>M76</t>
  </si>
  <si>
    <t xml:space="preserve">STIPEND - MEDICAL - $154.40   </t>
  </si>
  <si>
    <t>Weekly payment of a MEDICAL stipend in addition to regular pay. $4,000 Annually.</t>
  </si>
  <si>
    <t>705H</t>
  </si>
  <si>
    <t>M28</t>
  </si>
  <si>
    <t xml:space="preserve">STIPEND - MEDICAL - $58.40    </t>
  </si>
  <si>
    <t>Weekly payment of a MEDICAL stipend in addition to regular pay.  $1,500 Annually.</t>
  </si>
  <si>
    <t>706A</t>
  </si>
  <si>
    <t>M10</t>
  </si>
  <si>
    <t xml:space="preserve">STIPEND - MEDICAL - 10%       </t>
  </si>
  <si>
    <t>Weekly payment of a MEDICAL stipend in addition to regular pay.  10% X base hourly rate X hours included in HRIS "USE" payclass (essentially all hours paid except payout hours).</t>
  </si>
  <si>
    <t>PRDCMEDGP4</t>
  </si>
  <si>
    <t>706B</t>
  </si>
  <si>
    <t>M20</t>
  </si>
  <si>
    <t xml:space="preserve">STIPEND - MEDICAL - 20%       </t>
  </si>
  <si>
    <t>Weekly payment of a MEDICAL stipend in addition to regular pay.  20% X base hourly rate X hours included in HRIS "USE" payclass (essentially all hours paid except payout hours).</t>
  </si>
  <si>
    <t>PRDCMEDGP2</t>
  </si>
  <si>
    <t>706C</t>
  </si>
  <si>
    <t>M08</t>
  </si>
  <si>
    <t xml:space="preserve">STIPEND-MEDICAL-8%            </t>
  </si>
  <si>
    <t>Weekly payment of a MEDICAL stipend in addition to regular pay.  8% X base hourly rate X hours included in HRIS "USE" payclass (essentially all hours paid except payout hours).</t>
  </si>
  <si>
    <t xml:space="preserve">710 </t>
  </si>
  <si>
    <t>710</t>
  </si>
  <si>
    <t xml:space="preserve">STIPEND - GEOGRAPHICAL - $    </t>
  </si>
  <si>
    <t>Weekly payment of a GEOGRAPHICAL stipend in addition to regular pay.</t>
  </si>
  <si>
    <t>710A</t>
  </si>
  <si>
    <t>G37</t>
  </si>
  <si>
    <t xml:space="preserve">STIPEND-GEOGRAPHICAL-A-$116   </t>
  </si>
  <si>
    <t>Weekly payment of a GEOGRAPHICAL stipend in addition to regular pay. $1,970 Annually.</t>
  </si>
  <si>
    <t>PRDJGEOGRP</t>
  </si>
  <si>
    <t>710B</t>
  </si>
  <si>
    <t>G17</t>
  </si>
  <si>
    <t xml:space="preserve">STIPEND-GEOGRAPHICAL-$50.40   </t>
  </si>
  <si>
    <t>WAS PRDECPS</t>
  </si>
  <si>
    <t>710C</t>
  </si>
  <si>
    <t>G28</t>
  </si>
  <si>
    <t xml:space="preserve">STIPEND-GEOGRAPHICAL-$58.40   </t>
  </si>
  <si>
    <t>Weekly payment of a GEOGRAPHICAL stipend in addition to regular pay. $1,500 Annual first year..</t>
  </si>
  <si>
    <t>710D</t>
  </si>
  <si>
    <t>G57</t>
  </si>
  <si>
    <t xml:space="preserve">STIPEND-GEOGRAPHICAL-D-$116   </t>
  </si>
  <si>
    <t>Weekly payment of a GEOGRAPHICAL stipend in addition to regular pay. $3,000 Annual 2nd year, etc.</t>
  </si>
  <si>
    <t>710E</t>
  </si>
  <si>
    <t>G26</t>
  </si>
  <si>
    <t xml:space="preserve">STIPEND-GEOGRAPHICAL-$100     </t>
  </si>
  <si>
    <t>PRDCGEOGP4</t>
  </si>
  <si>
    <t>711A</t>
  </si>
  <si>
    <t>G25</t>
  </si>
  <si>
    <t xml:space="preserve">STIPEND - GEOGRAPHICAL - 2.5% </t>
  </si>
  <si>
    <t>PRDCGEOGP1</t>
  </si>
  <si>
    <t>711B</t>
  </si>
  <si>
    <t>G5P</t>
  </si>
  <si>
    <t xml:space="preserve">STIPEND - GEOGRAPHICAL - 5%   </t>
  </si>
  <si>
    <t>711C</t>
  </si>
  <si>
    <t>G10</t>
  </si>
  <si>
    <t xml:space="preserve">STIPEND - GEOGRAPHICAL - 10%  </t>
  </si>
  <si>
    <t>Weekly payment of a GEOGRAPHICAL stipend in addition to regular pay.  10% X base hourly rate X hours included in HRIS "USE" payclass (essentially all hours paid except payout hours).</t>
  </si>
  <si>
    <t>PRDCGEOGP2</t>
  </si>
  <si>
    <t>711D</t>
  </si>
  <si>
    <t>G15</t>
  </si>
  <si>
    <t xml:space="preserve">STIPEND - GEOGRAPHICAL - 15%  </t>
  </si>
  <si>
    <t>Weekly payment of a GEOGRAPHICAL stipend in addition to regular pay.  15% X base hourly rate X hours included in HRIS "USE" payclass (essentially all hours paid except payout hours).</t>
  </si>
  <si>
    <t>PRDCGEOGP3</t>
  </si>
  <si>
    <t>711E</t>
  </si>
  <si>
    <t>G1Z</t>
  </si>
  <si>
    <t xml:space="preserve">720 </t>
  </si>
  <si>
    <t>720</t>
  </si>
  <si>
    <t xml:space="preserve">STIPEND-SPECIAL ASSIGNMENT-$  </t>
  </si>
  <si>
    <t>Weekly payment of a SPECIAL ASSIGNMENT stipend in addition to regular pay.  Ongoing additional pay for performing additional duties or a special assignment based on specific conditions.</t>
  </si>
  <si>
    <t>721A</t>
  </si>
  <si>
    <t>SDT</t>
  </si>
  <si>
    <t xml:space="preserve">STIPEND-SPECIAL DUTY - 10%    </t>
  </si>
  <si>
    <t>Weekly payment of a SPECIAL ASSIGNMENT stipend in addition to regular pay.  Ongoing additional pay for performing additional duties or a special assignment based on specific conditions.  Restricted to Dept of Public Safety.</t>
  </si>
  <si>
    <t>721B</t>
  </si>
  <si>
    <t>SD1</t>
  </si>
  <si>
    <t xml:space="preserve">STIPEND-SPECIAL DUTY - 1%     </t>
  </si>
  <si>
    <t>721C</t>
  </si>
  <si>
    <t>SD5</t>
  </si>
  <si>
    <t xml:space="preserve">STIPEND-SPECIAL DUTY - 5%     </t>
  </si>
  <si>
    <t>721D</t>
  </si>
  <si>
    <t>S20</t>
  </si>
  <si>
    <t xml:space="preserve">STIPEND-SPECIAL DUTY - 20%    </t>
  </si>
  <si>
    <t xml:space="preserve">722 </t>
  </si>
  <si>
    <t>HBF</t>
  </si>
  <si>
    <t xml:space="preserve">HIRING INCENTIVE-$            </t>
  </si>
  <si>
    <t>Payment of a HIRING INCENTIVE stipend in addition to regular pay.  Sign-on bonus at time of hire, or new position, awarded to employees under certain conditions.</t>
  </si>
  <si>
    <t>722A</t>
  </si>
  <si>
    <t>HBA</t>
  </si>
  <si>
    <t>STIPEND-HIRING BONUS-$5160 ANN</t>
  </si>
  <si>
    <t>Weekly payment of a HIRING INCENTIVE stipend in addition to regular pay.  Sign-on bonus at time of hire, or new position, paid in a LUMP SUM, and awarded to employees under certain conditions. $5,160 Annual.  Restricted to Dept of Corrections.</t>
  </si>
  <si>
    <t>722B</t>
  </si>
  <si>
    <t>HBW</t>
  </si>
  <si>
    <t xml:space="preserve">STIPEND - HIRING BONUS-$100   </t>
  </si>
  <si>
    <t>Weekly payment of a HIRING INCENTIVE stipend in addition to regular pay.  Sign-on bonus at time of hire, or new position, paid weekly, and awarded to employees under certain conditions.  $2,600 Annually.  Restricted to Dept of Corrections.</t>
  </si>
  <si>
    <t xml:space="preserve">725 </t>
  </si>
  <si>
    <t>725</t>
  </si>
  <si>
    <t xml:space="preserve">STIPEND-VIRTUAL OFFICE-$32.80 </t>
  </si>
  <si>
    <t>Weekly payment of a VIRTUAL OFFICE stipend in addition to regular pay.  $852.80 Annually.</t>
  </si>
  <si>
    <t>PRHCVRTOFC</t>
  </si>
  <si>
    <t xml:space="preserve">729 </t>
  </si>
  <si>
    <t>729</t>
  </si>
  <si>
    <t xml:space="preserve">STIPEND-SNOW PLOW - $9.00     </t>
  </si>
  <si>
    <t>Weekly payment of a SNOW PLOW stipend in addition to regular pay.  Pays snow plow hours at $9 per hour.</t>
  </si>
  <si>
    <t>DT100, DT510, DT710, DT720, DT730</t>
  </si>
  <si>
    <t xml:space="preserve">740 </t>
  </si>
  <si>
    <t>740</t>
  </si>
  <si>
    <t xml:space="preserve">STIPEND - SPECIAL UNIT - $    </t>
  </si>
  <si>
    <t>Weekly payment of a SPECIAL UNIT stipend in addition to regular pay.</t>
  </si>
  <si>
    <t>740A</t>
  </si>
  <si>
    <t>SUF</t>
  </si>
  <si>
    <t xml:space="preserve">STIPEND - SPECIAL UNIT-$28    </t>
  </si>
  <si>
    <t>Weekly payment of a SPECIAL UNIT stipend in addition to regular pay. $728.00 Annually.</t>
  </si>
  <si>
    <t xml:space="preserve">PRDCSPUNIT </t>
  </si>
  <si>
    <t xml:space="preserve">745 </t>
  </si>
  <si>
    <t>745</t>
  </si>
  <si>
    <t xml:space="preserve">STIPEND - RETENTION - $       </t>
  </si>
  <si>
    <t>Weekly payment of a RETENTION stipend in addition to regular pay if approved.  Must be allocated evenly over weeks "earned" to properly calculate additional overtime required by FLSA for overtime eligible employees.</t>
  </si>
  <si>
    <t>745A</t>
  </si>
  <si>
    <t>R50</t>
  </si>
  <si>
    <t xml:space="preserve">STIPEND-RETENTION - $50 WKLY  </t>
  </si>
  <si>
    <t>Weekly payment of a RETENTION stipend in addition to regular pay.  Recorded weekly.  $2,600 Annually.  Restricted to Dept. of Corrections.</t>
  </si>
  <si>
    <t>746A</t>
  </si>
  <si>
    <t>R25</t>
  </si>
  <si>
    <t xml:space="preserve">STIPEND-RETENTION - 2.5%      </t>
  </si>
  <si>
    <t>Weekly payment of a RETENTION stipend in addition to regular pay.  Recorded weekly.  2.5% X base hourly rate X hours included in HRIS "USE" payclass (essentially all hours paid except payout hours).  Restricted to Dept. of Juvenile Corrections.</t>
  </si>
  <si>
    <t>746B</t>
  </si>
  <si>
    <t>RT3</t>
  </si>
  <si>
    <t xml:space="preserve">STIPEND-RETENTION - 3%        </t>
  </si>
  <si>
    <t>Weekly payment of a RETENTION stipend in addition to regular pay.  Recorded weekly.  3% X base hourly rate X hours included in HRIS "USE" payclass (essentially all hours paid except payout hours).  Restricted to Dept. of Juvenile Corrections.</t>
  </si>
  <si>
    <t>746C</t>
  </si>
  <si>
    <t>RT4</t>
  </si>
  <si>
    <t xml:space="preserve">STIPEND-RETENTION - 4%        </t>
  </si>
  <si>
    <t>Weekly payment of a RETENTION stipend in addition to regular pay.  4% X base hourly rate X hours included in HRIS "USE" payclass (essentially all hours paid except payout hours).  Recorded weekly.  Restricted to Dept. of Juvenile Corrections.</t>
  </si>
  <si>
    <t xml:space="preserve">750 </t>
  </si>
  <si>
    <t>750</t>
  </si>
  <si>
    <t xml:space="preserve">STIPEND - RECRUITMENT - $     </t>
  </si>
  <si>
    <t>Weekly payment of a RECRUITMENT stipend in addition to regular pay if approved.  Must be allocated evenly over weeks "earned" to properly calculate additional overtime required by FLSA for overtime eligible employees.</t>
  </si>
  <si>
    <t>750A</t>
  </si>
  <si>
    <t>R80</t>
  </si>
  <si>
    <t xml:space="preserve">STIPEND - RECRUITMENT - $160  </t>
  </si>
  <si>
    <t>Weekly payment of a RECRUITMENT stipend in addition to regular pay.  $4,160.00 Annually.  Restricted to Dept of Veterans Services.</t>
  </si>
  <si>
    <t>750B</t>
  </si>
  <si>
    <t>R12</t>
  </si>
  <si>
    <t xml:space="preserve">STIPEND - RECRUITMENT - $240  </t>
  </si>
  <si>
    <t>Weekly payment of a RECRUITMENT stipend in addition to regular pay. $6,240.00 Annually. Restricted to Dept of Veterans Services.</t>
  </si>
  <si>
    <t>750C</t>
  </si>
  <si>
    <t>R16</t>
  </si>
  <si>
    <t xml:space="preserve">STIPEND - RECRUITMENT - $320  </t>
  </si>
  <si>
    <t>Weekly payment of a RECRUITMENT stipend in addition to regular pay. $8,320.00 Annually. Restricted to Dept of Veterans Services.</t>
  </si>
  <si>
    <t xml:space="preserve">760 </t>
  </si>
  <si>
    <t>760</t>
  </si>
  <si>
    <t xml:space="preserve">STIPEND - CERTIFICATION - $   </t>
  </si>
  <si>
    <t>Weekly payment of a CERTIFICATION stipend in addition to regular pay if approved.</t>
  </si>
  <si>
    <t>760A</t>
  </si>
  <si>
    <t>C12</t>
  </si>
  <si>
    <t xml:space="preserve">STIPEND-CERTIFICATION-$25.60  </t>
  </si>
  <si>
    <t>Weekly payment of a CERTIFICATION stipend in addition to regular pay. $665.60 Annually.  Restricted to Dept. of Emergency and Military Affairs.</t>
  </si>
  <si>
    <t>PRMASTART</t>
  </si>
  <si>
    <t>760B</t>
  </si>
  <si>
    <t>C28</t>
  </si>
  <si>
    <t xml:space="preserve">STIPEND-CERTIFICATION-$58.40  </t>
  </si>
  <si>
    <t>Weekly payment of a CERTIFICATION stipend in addition to regular pay. $1,518.40 Annually.  Restricted to Dept. of Emergency and Military Affairs.</t>
  </si>
  <si>
    <t>PRMASECFF</t>
  </si>
  <si>
    <t>760C</t>
  </si>
  <si>
    <t>C32</t>
  </si>
  <si>
    <t xml:space="preserve">STIPEND-CERTIFICATION-$65.60  </t>
  </si>
  <si>
    <t>Weekly payment of a CERTIFICATION stipend in addition to regular pay.  $1,705.60 Annually.  Restricted to Dept. of Emergency and Military Affairs.</t>
  </si>
  <si>
    <t>PRMALEVA</t>
  </si>
  <si>
    <t>760D</t>
  </si>
  <si>
    <t>C16</t>
  </si>
  <si>
    <t xml:space="preserve">STIPEND-CERTIFICATION-$100    </t>
  </si>
  <si>
    <t>Weekly payment of a CERTIFICATION stipend in addition to regular pay.  $2,600.00 Annually.  Restricted to Parks Board.</t>
  </si>
  <si>
    <t>PRPRLECERT</t>
  </si>
  <si>
    <t>760E</t>
  </si>
  <si>
    <t>C42</t>
  </si>
  <si>
    <t xml:space="preserve">STIPEND-CERTIFICATION-$86.40  </t>
  </si>
  <si>
    <t>Weekly payment of a CERTIFICATION stipend in addition to regular pay. $2,246.40 Annually. Restricted to Dept. of Emergency and Military Affairs.</t>
  </si>
  <si>
    <t>PRMALEVB</t>
  </si>
  <si>
    <t>760F</t>
  </si>
  <si>
    <t>C3T</t>
  </si>
  <si>
    <t xml:space="preserve">STIPEND-CERTIFICATION-$64.80  </t>
  </si>
  <si>
    <t>Weekly payment of a CERTIFICATION stipend in addition to regular pay. Tech $1,684.80 Annually.  Restricted to Dept. of Transportation.</t>
  </si>
  <si>
    <t>760G</t>
  </si>
  <si>
    <t>C95</t>
  </si>
  <si>
    <t xml:space="preserve">STIPEND-CERTIFICATION-$192    </t>
  </si>
  <si>
    <t>Weekly payment of a CERTIFICATION stipend in addition to regular pay. Tech $4,992.00 Annually. Restricted to Dept. of Transportation.</t>
  </si>
  <si>
    <t>760H</t>
  </si>
  <si>
    <t>C19</t>
  </si>
  <si>
    <t xml:space="preserve">STIPEND-CERTIFICATION-$40     </t>
  </si>
  <si>
    <t>Weekly payment of a CERTIFICATION stipend in addition to regular pay. Tech $1,040.00 Annually. Restricted to Dept. of Transportation.</t>
  </si>
  <si>
    <t>760J</t>
  </si>
  <si>
    <t>C30</t>
  </si>
  <si>
    <t xml:space="preserve">STIPEND-CERTIFICATION-$60     </t>
  </si>
  <si>
    <t>Weekly payment of a CERTIFICATION stipend in addition to regular pay. Tech $1,560.00 Annually. Restricted to Dept. of Transportation.</t>
  </si>
  <si>
    <t>760K</t>
  </si>
  <si>
    <t>C18</t>
  </si>
  <si>
    <t xml:space="preserve">STIPEND-CERTIFICATION-$37.60  </t>
  </si>
  <si>
    <t>Weekly payment of a CERTIFICATION stipend in addition to regular pay. Tech $977.60 Annually. Restricted to Dept. of Transportation.</t>
  </si>
  <si>
    <t>760M</t>
  </si>
  <si>
    <t>C15</t>
  </si>
  <si>
    <t xml:space="preserve">STIPEND-CERTIFICATION-$69.60  </t>
  </si>
  <si>
    <t>Weekly payment of a CERTIFICATION stipend in addition to regular pay. Tech $1,809.60 Annually. Restricted to Dept. of Transportation.</t>
  </si>
  <si>
    <t>PRDTTOCCR1</t>
  </si>
  <si>
    <t>760N</t>
  </si>
  <si>
    <t>C3H</t>
  </si>
  <si>
    <t xml:space="preserve">STIPEND-CERTIFICATION-$139.20 </t>
  </si>
  <si>
    <t>Weekly payment of a CERTIFICATION stipend in addition to regular pay. Tech $3,619.20 Annually. Restricted to Dept. of Transportation.</t>
  </si>
  <si>
    <t>PRDTTOCCR2</t>
  </si>
  <si>
    <t>761A</t>
  </si>
  <si>
    <t>CT6</t>
  </si>
  <si>
    <t xml:space="preserve">STIPEND - CERTIFICATION - 6%  </t>
  </si>
  <si>
    <t>Weekly payment of a CERTIFICATION stipend in addition to regular pay.  6% X base hourly rate X hours included in HRIS "USE" payclass (essentially all hours paid except payout hours).  Restricted to Dept. of Emergency and Military Affairs.</t>
  </si>
  <si>
    <t>PRMAFFEMT</t>
  </si>
  <si>
    <t>761B</t>
  </si>
  <si>
    <t>CT8</t>
  </si>
  <si>
    <t xml:space="preserve">STIPEND - CERTIFICATION - 8%  </t>
  </si>
  <si>
    <t>Weekly payment of a CERTIFICATION stipend in addition to regular pay.  8% X base hourly rate X hours included in HRIS "USE" payclass (essentially all hours paid except payout hours).  Restricted to Dept. of Emergency and Military Affairs.</t>
  </si>
  <si>
    <t>PRMAFFPARA</t>
  </si>
  <si>
    <t xml:space="preserve">770 </t>
  </si>
  <si>
    <t>770</t>
  </si>
  <si>
    <t xml:space="preserve">STIPEND -EDUCATIONAL - $      </t>
  </si>
  <si>
    <t>Payment of an EDUCATION stipend in addition to regular pay if approved.</t>
  </si>
  <si>
    <t xml:space="preserve">771 </t>
  </si>
  <si>
    <t>771</t>
  </si>
  <si>
    <t>STIPEND - DES CPS MSW - $39.20</t>
  </si>
  <si>
    <t>Weekly payment of a DES CPS MSW stipend in addition to regular pay.  $1,019.20 Annually.  Restricted to Dept. of Economic Security.</t>
  </si>
  <si>
    <t>WAS PRDEEDUMSW</t>
  </si>
  <si>
    <t>771A</t>
  </si>
  <si>
    <t>E25</t>
  </si>
  <si>
    <t xml:space="preserve">STIPEND -EDUCATIONAL - 2.5%   </t>
  </si>
  <si>
    <t>Weekly payment of an EDUCATION stipend in addition to regular pay.  2.5% X base hourly rate X hours included in HRIS "USE" payclass (essentially all hours paid except payout hours).  Restricted to Dept. of Corrections.</t>
  </si>
  <si>
    <t>PRDCEDUCAA</t>
  </si>
  <si>
    <t>771B</t>
  </si>
  <si>
    <t>ES5</t>
  </si>
  <si>
    <t xml:space="preserve">STIPEND -EDUCATIONAL - 5%     </t>
  </si>
  <si>
    <t>Weekly payment of an EDUCATION stipend in addition to regular pay.  5% X base hourly rate X hours included in HRIS "USE" payclass (essentially all hours paid except payout hours).  Restricted to Dept. of Corrections.</t>
  </si>
  <si>
    <t>PRDCEDUCBA</t>
  </si>
  <si>
    <t>771C</t>
  </si>
  <si>
    <t>E75</t>
  </si>
  <si>
    <t xml:space="preserve">STIPEND -EDUCATIONAL - 7.5%   </t>
  </si>
  <si>
    <t>Weekly payment of an EDUCATION stipend in addition to regular pay.  7.5% X base hourly rate X hours included in HRIS "USE" payclass (essentially all hours paid except payout hours).  Restricted to Dept. of Corrections.</t>
  </si>
  <si>
    <t>PRDCEDUCMA</t>
  </si>
  <si>
    <t xml:space="preserve">772 </t>
  </si>
  <si>
    <t>772</t>
  </si>
  <si>
    <t>STIPEND - DES INVESTIGATIONS %</t>
  </si>
  <si>
    <t>Weekly payment of an INVESTIGATION stipend in addition to regular pay.  Restricted to Dept. of Economic Security.  DES will be sending this pay code on the AZ120.</t>
  </si>
  <si>
    <t xml:space="preserve">773 </t>
  </si>
  <si>
    <t>773</t>
  </si>
  <si>
    <t xml:space="preserve">STIPEND-DES-FOSTER CARE%      </t>
  </si>
  <si>
    <t>Weekly payment of a FOSTER CARE stipend in addition to regular pay.  Restricted to Dept. of Economic Security.</t>
  </si>
  <si>
    <t>WAS PRDEDDDFOS</t>
  </si>
  <si>
    <t xml:space="preserve">775 </t>
  </si>
  <si>
    <t>TRF</t>
  </si>
  <si>
    <t xml:space="preserve">STIPEND - TRAINING - $        </t>
  </si>
  <si>
    <t>Payment of a TRAINING stipend in addition to regular pay.</t>
  </si>
  <si>
    <t xml:space="preserve">776 </t>
  </si>
  <si>
    <t>776</t>
  </si>
  <si>
    <t xml:space="preserve">STIPEND TRAINING-FTO-$1.00 HR </t>
  </si>
  <si>
    <t>Weekly payment of a TRAINING stipend in addition to regular pay.  Restricted to Dept. of Juvenile Corrections.</t>
  </si>
  <si>
    <t xml:space="preserve">777 </t>
  </si>
  <si>
    <t>ACD</t>
  </si>
  <si>
    <t xml:space="preserve">STIPEND - ACADEMY - $         </t>
  </si>
  <si>
    <t>Payment of an ACADEMY stipend in addition to regular pay if approved.</t>
  </si>
  <si>
    <t>778A</t>
  </si>
  <si>
    <t>CL5</t>
  </si>
  <si>
    <t xml:space="preserve">STIPEND - COTA LT 5%          </t>
  </si>
  <si>
    <t>Weekly payment of a COTA LT stipend in addition to regular pay.  5% X base hourly rate X hours included in HRIS "USE" payclass (essentially all hours paid except payout hours).  Restricted to Dept. of Corrections.  ENDED USE.  INACTIVE - NO LONGER USED.</t>
  </si>
  <si>
    <t>WAS PRDCCOTALT</t>
  </si>
  <si>
    <t>778B</t>
  </si>
  <si>
    <t>CST</t>
  </si>
  <si>
    <t xml:space="preserve">STIPEND - COTA SGT 10%        </t>
  </si>
  <si>
    <t>Weekly payment of a COTA LT stipend in addition to regular pay.  10% X base hourly rate X hours included in HRIS "USE" payclass (essentially all hours paid except payout hours).  Restricted to Dept. of Corrections.  ENDED USE.  INACTIVE - NO LONGER USED.</t>
  </si>
  <si>
    <t>WAS PRDCCOTASG</t>
  </si>
  <si>
    <t xml:space="preserve">779 </t>
  </si>
  <si>
    <t>779</t>
  </si>
  <si>
    <t>STIPEND-COTA CLS ADVISR-$88.80</t>
  </si>
  <si>
    <t>Weekly payment of a COTA CLASS ADVISOR stipend in addition to regular pay.  $2,308.80 Annually.  Restricted to Dept. of Corrections.  ENDED USE.  INACTIVE - NO LONGER USED.</t>
  </si>
  <si>
    <t xml:space="preserve">780 </t>
  </si>
  <si>
    <t>780</t>
  </si>
  <si>
    <t xml:space="preserve">STIPEND - LANGUAGE - $        </t>
  </si>
  <si>
    <t>Payment of a LANGUAGE stipend in addition to regular pay if approved.</t>
  </si>
  <si>
    <t>780A</t>
  </si>
  <si>
    <t>78A</t>
  </si>
  <si>
    <t xml:space="preserve">STIPEND-LANGUAGE-A-$39.20     </t>
  </si>
  <si>
    <t>Weekly payment of a LANGUAGE stipend in addition to regular pay.  $1,019.20 Annually.  Restricted to Dept of Economic Security.</t>
  </si>
  <si>
    <t>WAS PRDELANGBI</t>
  </si>
  <si>
    <t>780B</t>
  </si>
  <si>
    <t>78B</t>
  </si>
  <si>
    <t xml:space="preserve">STIPEND-LANGUAGE-B-$39.20     </t>
  </si>
  <si>
    <t>Weekly payment of a LANGUAGE stipend in addition to regular pay.  $1,019.20 Annually.  Restricted to Dept of Agriculture.</t>
  </si>
  <si>
    <t>PRAGLANGBI</t>
  </si>
  <si>
    <t xml:space="preserve">781 </t>
  </si>
  <si>
    <t>781</t>
  </si>
  <si>
    <t xml:space="preserve">STIPEND - LANGUAGE - $39.20   </t>
  </si>
  <si>
    <t>Weekly payment of a LANGUAGE stipend in addition to regular pay.  $1,019.20 Annually.  Restricted to Dept of Juvenile Corrections.</t>
  </si>
  <si>
    <t>WAS PRDJLANGBI-DJ</t>
  </si>
  <si>
    <t xml:space="preserve">789 </t>
  </si>
  <si>
    <t>789</t>
  </si>
  <si>
    <t xml:space="preserve">MERIT BASED INCENTIVE-$       </t>
  </si>
  <si>
    <t>Payment of a MERIT BASED INCENTIVE bonus paid under certain conditions in lieu of a merit increase to base salary if approved.</t>
  </si>
  <si>
    <t xml:space="preserve">790 </t>
  </si>
  <si>
    <t>790</t>
  </si>
  <si>
    <t xml:space="preserve">GOAL BASED INCENTIVE-$        </t>
  </si>
  <si>
    <t>Payment of a GOAL BASED INCENTIVE bonus awarded to an employee under certain conditions who has met established individual, team, unit, division or similar goals if approved.</t>
  </si>
  <si>
    <t>790A</t>
  </si>
  <si>
    <t>79A</t>
  </si>
  <si>
    <t xml:space="preserve">CRITICAL RETENTION PAYMENT    </t>
  </si>
  <si>
    <t>System generated weekly payment of the 5% critical retention payment per SB1523 scheduled from 9/29/12 thru 6/21/13.</t>
  </si>
  <si>
    <t>WAS ERFPAY2P5 IS RETBONUS</t>
  </si>
  <si>
    <t>790C</t>
  </si>
  <si>
    <t>79C</t>
  </si>
  <si>
    <t xml:space="preserve">CRITICAL RETENTION HRS &gt;40    </t>
  </si>
  <si>
    <t>System generated weekly payment of the 5% critical retention payment per SB1523 scheduled from 9/29/12 thru 6/21/13 for HOURS OVER 40 per week.</t>
  </si>
  <si>
    <t>WAS PERFPAY2P5 IS RETBONUS</t>
  </si>
  <si>
    <t>790D</t>
  </si>
  <si>
    <t>79D</t>
  </si>
  <si>
    <t xml:space="preserve">SPEC PERFORMANCE PAY-DEMA     </t>
  </si>
  <si>
    <t>Weekly payment of the special performance pay of 2.75%.  This is manually calculated for Firefighters.  Relates to 790A.  INACTIVE - NO LONGER USED.</t>
  </si>
  <si>
    <t>MA300, MA400</t>
  </si>
  <si>
    <t>790F</t>
  </si>
  <si>
    <t>79F</t>
  </si>
  <si>
    <t xml:space="preserve">CRITICAL RETENTION ADJ        </t>
  </si>
  <si>
    <t>Weekly payment of the 5% critical retention payment per SB1523 scheduled from 9/29/12 thru 6/21/13.  For use on manual payments and adjustments ONLY.  Relates to 790A.</t>
  </si>
  <si>
    <t>790H</t>
  </si>
  <si>
    <t>79H</t>
  </si>
  <si>
    <t>CRITICAL RETENTION ADJ HRS &gt;40</t>
  </si>
  <si>
    <t>Payment of the 5% critical retention payment per SB1523 scheduled from 9/29/12 thru 6/21/13 for HOURS OVER 40 per week.  For use on manual payments and adjustments ONLY.  Relates to 790C.</t>
  </si>
  <si>
    <t>790N</t>
  </si>
  <si>
    <t>79N</t>
  </si>
  <si>
    <t xml:space="preserve">SPEC PERF PAY ADOT 3%         </t>
  </si>
  <si>
    <t>System generated weekly payments made pursuant to ADOT 3% Special Performance Pay Legislation.  Restricted to Dept. of Transportation.</t>
  </si>
  <si>
    <t>WAS PERFPAY2P5 IS PRPERFADOT</t>
  </si>
  <si>
    <t>790P</t>
  </si>
  <si>
    <t>79P</t>
  </si>
  <si>
    <t xml:space="preserve">SPEC PERF PAY ADOT ADJ        </t>
  </si>
  <si>
    <t>Adjustment to payments made pursuant to ADOT 3% Special Performance Pay Legislation.  Restricted to Dept. of Transportation.</t>
  </si>
  <si>
    <t>SPECIAL ITEMS</t>
  </si>
  <si>
    <t xml:space="preserve">996 </t>
  </si>
  <si>
    <t xml:space="preserve">STIPND OVER 40 ADJUSTMENT     </t>
  </si>
  <si>
    <t xml:space="preserve">997 </t>
  </si>
  <si>
    <t xml:space="preserve">PREMIUM OVERTIME ADJUSTMENT   </t>
  </si>
  <si>
    <t xml:space="preserve">998 </t>
  </si>
  <si>
    <t>998</t>
  </si>
  <si>
    <t xml:space="preserve">STIPEND IN EXCESS 40 HRS PAID </t>
  </si>
  <si>
    <t xml:space="preserve">999 </t>
  </si>
  <si>
    <t>999</t>
  </si>
  <si>
    <t xml:space="preserve">FLSA OT CALCULATIONS          </t>
  </si>
  <si>
    <t>PAY CODE</t>
  </si>
  <si>
    <t>HOURS</t>
  </si>
  <si>
    <t>OVERTIME HOURS</t>
  </si>
  <si>
    <t>WAGE AMOUNT</t>
  </si>
  <si>
    <t>PAY CODE DESCRIPTION</t>
  </si>
  <si>
    <t>STIPEND HOURS</t>
  </si>
  <si>
    <t>NORM_RATE</t>
  </si>
  <si>
    <t>Green Cell = Input/Default,   Yellow = Auto Calculated,   Gray = N/A,   Blue = Totals</t>
  </si>
  <si>
    <t>EIN:</t>
  </si>
  <si>
    <t>998
STIPEND ON HOURS &gt; 40</t>
  </si>
  <si>
    <t>STIPEND AMOUNT PER HOUR</t>
  </si>
  <si>
    <t>998 HOURS</t>
  </si>
  <si>
    <t>997/999</t>
  </si>
  <si>
    <t>SELECT BY DESCRIPTION</t>
  </si>
  <si>
    <t>SELECT BY PSG</t>
  </si>
  <si>
    <t>SELECT BY PAY CODE</t>
  </si>
  <si>
    <t>SUPPLEMENTAL COMPENSATION
(PERFORMANCE, AWARDS, STIPENDS)</t>
  </si>
  <si>
    <t>NAME:</t>
  </si>
  <si>
    <t>BASE RATE:</t>
  </si>
  <si>
    <t>PAY SUMMARY GROUP (PSG)</t>
  </si>
  <si>
    <t>$</t>
  </si>
  <si>
    <t>%</t>
  </si>
  <si>
    <t>Query HRIS for OT paycodes in Group 4 (Supplemental Pay)</t>
  </si>
  <si>
    <t>Enter Column 13 at end to convert "Amount" to either $ or % rate per hour</t>
  </si>
  <si>
    <t>Sort the spreadsheet by Column 14</t>
  </si>
  <si>
    <t>Enter Column 1 to number stipends:  1 - XX for drop down lists, Header = 1</t>
  </si>
  <si>
    <t>Move the stipends to the correct category so they display in the correct drop down menu</t>
  </si>
  <si>
    <t>Enter Column 14 at end to indicate $, %, 40 (for stipends maxed @ 40) or 0 (for lump sum stipends or adjustments)</t>
  </si>
  <si>
    <t>LUMP SUM</t>
  </si>
  <si>
    <t>BASIC AND OVERTIME COMPENSATION</t>
  </si>
  <si>
    <t>PREMIUM OVERTIME AMOUNT</t>
  </si>
  <si>
    <t>Enter employee's Base Rate (do not include shift)</t>
  </si>
  <si>
    <t>Enter hours paid that are not overtime hours but are counted toward Stipends (ie. Holiday Pay, Leave Taken(Annual, Sick, Holiday etc.))</t>
  </si>
  <si>
    <t>Enter hours worked in Green Cells</t>
  </si>
  <si>
    <t>Enter lump sums eligible for overtime in Green Cells</t>
  </si>
  <si>
    <t>% Stipends:  Pro rates the amount of stipend based on stipend hours indicated</t>
  </si>
  <si>
    <t>$ Stipends:  Pro rates the amount of stipend based on stipend hours indicated</t>
  </si>
  <si>
    <t>Flat $ Stipends: Indicate the dollars paid</t>
  </si>
  <si>
    <t>NO 998:  Indicate stipends that do not pay &gt; 40 hours to pay code 998</t>
  </si>
  <si>
    <t>SUPPLEMENTAL COMPENSATION</t>
  </si>
  <si>
    <t>996:  Enter any adjustments for pay code 998</t>
  </si>
  <si>
    <t>997:  Enter any adjustments for pay code 999</t>
  </si>
  <si>
    <t>998:  Stipend on hours &gt;40.  Auto calculates based on stipends indicated</t>
  </si>
  <si>
    <t>999:  Use this calculator to calculate this amount</t>
  </si>
  <si>
    <t>BASIC AND OVERTIME COMPENSATION:</t>
  </si>
  <si>
    <t>Enter hours paid on different shifts on Lines 11 and/or 12</t>
  </si>
  <si>
    <t xml:space="preserve">TOTAL HOURS TOWARD OVERTIME </t>
  </si>
  <si>
    <t>TOTAL HOURS TOWARD OVERTIME</t>
  </si>
  <si>
    <t>TOTAL OVERTIME WAGES</t>
  </si>
  <si>
    <t>(DIVIDE TOTAL OVERTIME WAGES BY TOTAL HOURS TOWARD)</t>
  </si>
  <si>
    <t>PREMIUM OVERTIME RATE</t>
  </si>
  <si>
    <t>(PREMIUM OVERTIME RATE * OVERTIME HOURS)</t>
  </si>
  <si>
    <t>HOURS OF LEAVE COMPENSATION</t>
  </si>
  <si>
    <r>
      <t xml:space="preserve">SHIFT DIFFERENTIAL - 2ND SHIFT 
</t>
    </r>
    <r>
      <rPr>
        <sz val="8"/>
        <color indexed="8"/>
        <rFont val="Calibri"/>
        <family val="2"/>
      </rPr>
      <t>(SHIFT HOURS included in BASIC AND OVERTIME HOURS)</t>
    </r>
  </si>
  <si>
    <r>
      <t xml:space="preserve">SHIFT DIFFERENTIAL - 3RD SHIFT 
</t>
    </r>
    <r>
      <rPr>
        <sz val="8"/>
        <color indexed="8"/>
        <rFont val="Calibri"/>
        <family val="2"/>
      </rPr>
      <t>(SHIFT HOURS included in BASIC AND OVERTIME HOURS)</t>
    </r>
  </si>
  <si>
    <t>1 thru 29</t>
  </si>
  <si>
    <t>30 thru 79</t>
  </si>
  <si>
    <t>80 thru 119</t>
  </si>
  <si>
    <t>120 thru 131</t>
  </si>
  <si>
    <t>PRORATA %
 STIPENDS</t>
  </si>
  <si>
    <t>LUMP SUM
STIPENDS</t>
  </si>
  <si>
    <t>RETENTION
BONUS</t>
  </si>
  <si>
    <t>ADDITIONAL OR RECOVERY OF OVERTIME AMOUNT</t>
  </si>
  <si>
    <t>PREMIUM OVERTIME 
ALREADY PAID</t>
  </si>
  <si>
    <t>(PREMIUM OT AMOUNT LESS PREMIUM OT ALREADY PAID)</t>
  </si>
  <si>
    <t>REGULAR RATE</t>
  </si>
  <si>
    <t>(MULTIPLY REGULAR  RATE BY .5)</t>
  </si>
  <si>
    <t>STIPEND - SPECIAL UNIT - %</t>
  </si>
  <si>
    <t>723A</t>
  </si>
  <si>
    <t>STIPEND-SPECIAL UNIT - 10%</t>
  </si>
  <si>
    <t xml:space="preserve"> HOURLY
 STIPENDS</t>
  </si>
  <si>
    <t>GAO Central Payroll - Premium Overtime Calculator version 12/2013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</si>
</sst>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24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u val="single"/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24"/>
      <color theme="1"/>
      <name val="Calibri"/>
      <family val="2"/>
    </font>
    <font>
      <sz val="8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EC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1" fillId="0" borderId="10" xfId="60" applyFont="1" applyFill="1" applyBorder="1" applyAlignment="1">
      <alignment/>
      <protection/>
    </xf>
    <xf numFmtId="0" fontId="1" fillId="0" borderId="10" xfId="60" applyFont="1" applyFill="1" applyBorder="1" applyAlignment="1">
      <alignment horizontal="right"/>
      <protection/>
    </xf>
    <xf numFmtId="0" fontId="0" fillId="32" borderId="0" xfId="0" applyFill="1" applyBorder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11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1" fillId="35" borderId="12" xfId="60" applyFont="1" applyFill="1" applyBorder="1" applyAlignment="1">
      <alignment horizontal="center"/>
      <protection/>
    </xf>
    <xf numFmtId="0" fontId="1" fillId="35" borderId="13" xfId="60" applyFont="1" applyFill="1" applyBorder="1" applyAlignment="1">
      <alignment horizontal="center"/>
      <protection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46" fillId="37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16" fontId="0" fillId="0" borderId="0" xfId="0" applyNumberFormat="1" applyAlignment="1">
      <alignment/>
    </xf>
    <xf numFmtId="0" fontId="1" fillId="0" borderId="10" xfId="60" applyFont="1" applyFill="1" applyBorder="1" applyAlignment="1">
      <alignment horizontal="left"/>
      <protection/>
    </xf>
    <xf numFmtId="0" fontId="1" fillId="0" borderId="14" xfId="60" applyFont="1" applyFill="1" applyBorder="1" applyAlignment="1">
      <alignment horizontal="right"/>
      <protection/>
    </xf>
    <xf numFmtId="0" fontId="1" fillId="0" borderId="14" xfId="60" applyFont="1" applyFill="1" applyBorder="1" applyAlignment="1">
      <alignment/>
      <protection/>
    </xf>
    <xf numFmtId="0" fontId="0" fillId="0" borderId="0" xfId="0" applyAlignment="1">
      <alignment horizontal="left"/>
    </xf>
    <xf numFmtId="0" fontId="47" fillId="32" borderId="15" xfId="0" applyFont="1" applyFill="1" applyBorder="1" applyAlignment="1" applyProtection="1">
      <alignment/>
      <protection/>
    </xf>
    <xf numFmtId="0" fontId="47" fillId="32" borderId="16" xfId="0" applyFont="1" applyFill="1" applyBorder="1" applyAlignment="1" applyProtection="1">
      <alignment/>
      <protection/>
    </xf>
    <xf numFmtId="0" fontId="0" fillId="32" borderId="16" xfId="0" applyFont="1" applyFill="1" applyBorder="1" applyAlignment="1" applyProtection="1">
      <alignment/>
      <protection/>
    </xf>
    <xf numFmtId="44" fontId="0" fillId="32" borderId="16" xfId="0" applyNumberFormat="1" applyFont="1" applyFill="1" applyBorder="1" applyAlignment="1" applyProtection="1">
      <alignment wrapText="1"/>
      <protection/>
    </xf>
    <xf numFmtId="0" fontId="0" fillId="32" borderId="17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44" fillId="32" borderId="18" xfId="0" applyFont="1" applyFill="1" applyBorder="1" applyAlignment="1" applyProtection="1">
      <alignment vertical="top"/>
      <protection/>
    </xf>
    <xf numFmtId="0" fontId="44" fillId="32" borderId="0" xfId="0" applyFont="1" applyFill="1" applyBorder="1" applyAlignment="1" applyProtection="1">
      <alignment vertical="top"/>
      <protection/>
    </xf>
    <xf numFmtId="0" fontId="0" fillId="32" borderId="0" xfId="0" applyFont="1" applyFill="1" applyBorder="1" applyAlignment="1" applyProtection="1">
      <alignment/>
      <protection/>
    </xf>
    <xf numFmtId="44" fontId="0" fillId="32" borderId="0" xfId="0" applyNumberFormat="1" applyFont="1" applyFill="1" applyBorder="1" applyAlignment="1" applyProtection="1">
      <alignment wrapText="1"/>
      <protection/>
    </xf>
    <xf numFmtId="0" fontId="0" fillId="32" borderId="19" xfId="0" applyFont="1" applyFill="1" applyBorder="1" applyAlignment="1" applyProtection="1">
      <alignment horizontal="center" wrapText="1"/>
      <protection/>
    </xf>
    <xf numFmtId="0" fontId="0" fillId="32" borderId="0" xfId="0" applyFont="1" applyFill="1" applyBorder="1" applyAlignment="1" applyProtection="1">
      <alignment horizontal="right"/>
      <protection/>
    </xf>
    <xf numFmtId="0" fontId="0" fillId="32" borderId="18" xfId="0" applyFont="1" applyFill="1" applyBorder="1" applyAlignment="1" applyProtection="1">
      <alignment horizontal="right"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32" borderId="20" xfId="0" applyFont="1" applyFill="1" applyBorder="1" applyAlignment="1" applyProtection="1">
      <alignment horizontal="left"/>
      <protection/>
    </xf>
    <xf numFmtId="0" fontId="0" fillId="32" borderId="21" xfId="0" applyFont="1" applyFill="1" applyBorder="1" applyAlignment="1" applyProtection="1">
      <alignment horizontal="left"/>
      <protection/>
    </xf>
    <xf numFmtId="0" fontId="0" fillId="32" borderId="22" xfId="0" applyFont="1" applyFill="1" applyBorder="1" applyAlignment="1" applyProtection="1">
      <alignment wrapText="1"/>
      <protection/>
    </xf>
    <xf numFmtId="2" fontId="0" fillId="32" borderId="23" xfId="42" applyNumberFormat="1" applyFont="1" applyFill="1" applyBorder="1" applyAlignment="1" applyProtection="1">
      <alignment horizontal="right" wrapText="1"/>
      <protection/>
    </xf>
    <xf numFmtId="0" fontId="0" fillId="32" borderId="22" xfId="0" applyFont="1" applyFill="1" applyBorder="1" applyAlignment="1" applyProtection="1">
      <alignment horizontal="left"/>
      <protection/>
    </xf>
    <xf numFmtId="2" fontId="0" fillId="32" borderId="24" xfId="42" applyNumberFormat="1" applyFont="1" applyFill="1" applyBorder="1" applyAlignment="1" applyProtection="1">
      <alignment horizontal="right" wrapText="1"/>
      <protection/>
    </xf>
    <xf numFmtId="0" fontId="0" fillId="32" borderId="25" xfId="0" applyFont="1" applyFill="1" applyBorder="1" applyAlignment="1" applyProtection="1">
      <alignment horizontal="left"/>
      <protection/>
    </xf>
    <xf numFmtId="0" fontId="48" fillId="32" borderId="18" xfId="0" applyFont="1" applyFill="1" applyBorder="1" applyAlignment="1" applyProtection="1">
      <alignment wrapText="1"/>
      <protection/>
    </xf>
    <xf numFmtId="0" fontId="48" fillId="32" borderId="0" xfId="0" applyFont="1" applyFill="1" applyBorder="1" applyAlignment="1" applyProtection="1">
      <alignment wrapText="1"/>
      <protection/>
    </xf>
    <xf numFmtId="0" fontId="0" fillId="32" borderId="25" xfId="0" applyFont="1" applyFill="1" applyBorder="1" applyAlignment="1" applyProtection="1">
      <alignment wrapText="1"/>
      <protection/>
    </xf>
    <xf numFmtId="2" fontId="0" fillId="32" borderId="26" xfId="42" applyNumberFormat="1" applyFont="1" applyFill="1" applyBorder="1" applyAlignment="1" applyProtection="1">
      <alignment horizontal="right" wrapText="1"/>
      <protection/>
    </xf>
    <xf numFmtId="0" fontId="0" fillId="32" borderId="27" xfId="0" applyFont="1" applyFill="1" applyBorder="1" applyAlignment="1" applyProtection="1">
      <alignment horizontal="left" wrapText="1"/>
      <protection/>
    </xf>
    <xf numFmtId="44" fontId="0" fillId="32" borderId="28" xfId="0" applyNumberFormat="1" applyFont="1" applyFill="1" applyBorder="1" applyAlignment="1" applyProtection="1">
      <alignment wrapText="1"/>
      <protection/>
    </xf>
    <xf numFmtId="0" fontId="0" fillId="32" borderId="29" xfId="0" applyFont="1" applyFill="1" applyBorder="1" applyAlignment="1" applyProtection="1">
      <alignment horizontal="center" wrapText="1"/>
      <protection/>
    </xf>
    <xf numFmtId="0" fontId="49" fillId="38" borderId="30" xfId="0" applyFont="1" applyFill="1" applyBorder="1" applyAlignment="1" applyProtection="1">
      <alignment horizontal="left"/>
      <protection/>
    </xf>
    <xf numFmtId="0" fontId="49" fillId="38" borderId="31" xfId="0" applyFont="1" applyFill="1" applyBorder="1" applyAlignment="1" applyProtection="1">
      <alignment horizontal="left"/>
      <protection/>
    </xf>
    <xf numFmtId="0" fontId="49" fillId="38" borderId="31" xfId="0" applyFont="1" applyFill="1" applyBorder="1" applyAlignment="1" applyProtection="1">
      <alignment horizontal="center" wrapText="1"/>
      <protection/>
    </xf>
    <xf numFmtId="44" fontId="49" fillId="38" borderId="31" xfId="0" applyNumberFormat="1" applyFont="1" applyFill="1" applyBorder="1" applyAlignment="1" applyProtection="1">
      <alignment horizontal="center" wrapText="1"/>
      <protection/>
    </xf>
    <xf numFmtId="0" fontId="49" fillId="38" borderId="32" xfId="0" applyFont="1" applyFill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44" fontId="0" fillId="32" borderId="21" xfId="0" applyNumberFormat="1" applyFont="1" applyFill="1" applyBorder="1" applyAlignment="1" applyProtection="1">
      <alignment wrapText="1"/>
      <protection/>
    </xf>
    <xf numFmtId="0" fontId="0" fillId="39" borderId="33" xfId="0" applyFont="1" applyFill="1" applyBorder="1" applyAlignment="1" applyProtection="1">
      <alignment horizontal="center" wrapText="1"/>
      <protection/>
    </xf>
    <xf numFmtId="0" fontId="0" fillId="3" borderId="0" xfId="0" applyFont="1" applyFill="1" applyBorder="1" applyAlignment="1" applyProtection="1">
      <alignment wrapText="1"/>
      <protection/>
    </xf>
    <xf numFmtId="0" fontId="0" fillId="39" borderId="19" xfId="0" applyFont="1" applyFill="1" applyBorder="1" applyAlignment="1" applyProtection="1">
      <alignment horizontal="center" wrapText="1"/>
      <protection/>
    </xf>
    <xf numFmtId="0" fontId="0" fillId="39" borderId="0" xfId="0" applyFont="1" applyFill="1" applyBorder="1" applyAlignment="1" applyProtection="1">
      <alignment wrapText="1"/>
      <protection/>
    </xf>
    <xf numFmtId="0" fontId="0" fillId="39" borderId="28" xfId="0" applyFont="1" applyFill="1" applyBorder="1" applyAlignment="1" applyProtection="1">
      <alignment wrapText="1"/>
      <protection/>
    </xf>
    <xf numFmtId="0" fontId="0" fillId="39" borderId="29" xfId="0" applyFont="1" applyFill="1" applyBorder="1" applyAlignment="1" applyProtection="1">
      <alignment horizontal="center" wrapText="1"/>
      <protection/>
    </xf>
    <xf numFmtId="0" fontId="0" fillId="39" borderId="21" xfId="0" applyFont="1" applyFill="1" applyBorder="1" applyAlignment="1" applyProtection="1">
      <alignment wrapText="1"/>
      <protection/>
    </xf>
    <xf numFmtId="44" fontId="0" fillId="32" borderId="22" xfId="0" applyNumberFormat="1" applyFont="1" applyFill="1" applyBorder="1" applyAlignment="1" applyProtection="1">
      <alignment wrapText="1"/>
      <protection/>
    </xf>
    <xf numFmtId="0" fontId="0" fillId="40" borderId="17" xfId="0" applyNumberFormat="1" applyFont="1" applyFill="1" applyBorder="1" applyAlignment="1" applyProtection="1">
      <alignment wrapText="1"/>
      <protection/>
    </xf>
    <xf numFmtId="44" fontId="0" fillId="32" borderId="25" xfId="0" applyNumberFormat="1" applyFont="1" applyFill="1" applyBorder="1" applyAlignment="1" applyProtection="1">
      <alignment wrapText="1"/>
      <protection/>
    </xf>
    <xf numFmtId="0" fontId="0" fillId="40" borderId="19" xfId="0" applyNumberFormat="1" applyFont="1" applyFill="1" applyBorder="1" applyAlignment="1" applyProtection="1">
      <alignment wrapText="1"/>
      <protection/>
    </xf>
    <xf numFmtId="0" fontId="0" fillId="40" borderId="34" xfId="0" applyNumberFormat="1" applyFont="1" applyFill="1" applyBorder="1" applyAlignment="1" applyProtection="1">
      <alignment wrapText="1"/>
      <protection/>
    </xf>
    <xf numFmtId="0" fontId="0" fillId="11" borderId="0" xfId="0" applyFont="1" applyFill="1" applyBorder="1" applyAlignment="1" applyProtection="1">
      <alignment wrapText="1"/>
      <protection/>
    </xf>
    <xf numFmtId="44" fontId="0" fillId="11" borderId="0" xfId="0" applyNumberFormat="1" applyFont="1" applyFill="1" applyBorder="1" applyAlignment="1" applyProtection="1">
      <alignment wrapText="1"/>
      <protection/>
    </xf>
    <xf numFmtId="44" fontId="0" fillId="11" borderId="25" xfId="0" applyNumberFormat="1" applyFont="1" applyFill="1" applyBorder="1" applyAlignment="1" applyProtection="1">
      <alignment wrapText="1"/>
      <protection/>
    </xf>
    <xf numFmtId="0" fontId="0" fillId="0" borderId="25" xfId="0" applyNumberFormat="1" applyFont="1" applyFill="1" applyBorder="1" applyAlignment="1" applyProtection="1">
      <alignment wrapText="1"/>
      <protection/>
    </xf>
    <xf numFmtId="2" fontId="0" fillId="39" borderId="0" xfId="0" applyNumberFormat="1" applyFont="1" applyFill="1" applyBorder="1" applyAlignment="1" applyProtection="1">
      <alignment wrapText="1"/>
      <protection/>
    </xf>
    <xf numFmtId="44" fontId="0" fillId="39" borderId="2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0" fillId="32" borderId="0" xfId="0" applyNumberFormat="1" applyFont="1" applyFill="1" applyBorder="1" applyAlignment="1" applyProtection="1">
      <alignment wrapText="1"/>
      <protection/>
    </xf>
    <xf numFmtId="2" fontId="0" fillId="32" borderId="28" xfId="0" applyNumberFormat="1" applyFont="1" applyFill="1" applyBorder="1" applyAlignment="1" applyProtection="1">
      <alignment wrapText="1"/>
      <protection/>
    </xf>
    <xf numFmtId="44" fontId="0" fillId="39" borderId="27" xfId="0" applyNumberFormat="1" applyFont="1" applyFill="1" applyBorder="1" applyAlignment="1" applyProtection="1">
      <alignment wrapText="1"/>
      <protection/>
    </xf>
    <xf numFmtId="0" fontId="0" fillId="32" borderId="0" xfId="0" applyFont="1" applyFill="1" applyBorder="1" applyAlignment="1" applyProtection="1">
      <alignment horizontal="center" wrapText="1"/>
      <protection/>
    </xf>
    <xf numFmtId="0" fontId="0" fillId="32" borderId="0" xfId="0" applyFont="1" applyFill="1" applyBorder="1" applyAlignment="1" applyProtection="1">
      <alignment wrapText="1"/>
      <protection/>
    </xf>
    <xf numFmtId="0" fontId="0" fillId="41" borderId="18" xfId="0" applyFont="1" applyFill="1" applyBorder="1" applyAlignment="1" applyProtection="1">
      <alignment horizontal="left"/>
      <protection/>
    </xf>
    <xf numFmtId="0" fontId="0" fillId="41" borderId="0" xfId="0" applyFont="1" applyFill="1" applyBorder="1" applyAlignment="1" applyProtection="1">
      <alignment horizontal="left"/>
      <protection/>
    </xf>
    <xf numFmtId="0" fontId="0" fillId="41" borderId="16" xfId="0" applyFont="1" applyFill="1" applyBorder="1" applyAlignment="1" applyProtection="1">
      <alignment wrapText="1"/>
      <protection/>
    </xf>
    <xf numFmtId="44" fontId="0" fillId="41" borderId="16" xfId="0" applyNumberFormat="1" applyFont="1" applyFill="1" applyBorder="1" applyAlignment="1" applyProtection="1">
      <alignment wrapText="1"/>
      <protection/>
    </xf>
    <xf numFmtId="0" fontId="0" fillId="41" borderId="17" xfId="0" applyFont="1" applyFill="1" applyBorder="1" applyAlignment="1" applyProtection="1">
      <alignment horizontal="center" wrapText="1"/>
      <protection/>
    </xf>
    <xf numFmtId="0" fontId="0" fillId="41" borderId="0" xfId="0" applyFont="1" applyFill="1" applyBorder="1" applyAlignment="1" applyProtection="1">
      <alignment wrapText="1"/>
      <protection/>
    </xf>
    <xf numFmtId="2" fontId="0" fillId="41" borderId="0" xfId="0" applyNumberFormat="1" applyFont="1" applyFill="1" applyBorder="1" applyAlignment="1" applyProtection="1">
      <alignment wrapText="1"/>
      <protection/>
    </xf>
    <xf numFmtId="0" fontId="0" fillId="41" borderId="19" xfId="0" applyFont="1" applyFill="1" applyBorder="1" applyAlignment="1" applyProtection="1">
      <alignment horizontal="center" wrapText="1"/>
      <protection/>
    </xf>
    <xf numFmtId="0" fontId="0" fillId="41" borderId="0" xfId="0" applyFont="1" applyFill="1" applyBorder="1" applyAlignment="1" applyProtection="1">
      <alignment horizontal="right"/>
      <protection/>
    </xf>
    <xf numFmtId="165" fontId="0" fillId="41" borderId="0" xfId="0" applyNumberFormat="1" applyFont="1" applyFill="1" applyBorder="1" applyAlignment="1" applyProtection="1">
      <alignment wrapText="1"/>
      <protection/>
    </xf>
    <xf numFmtId="164" fontId="0" fillId="41" borderId="0" xfId="0" applyNumberFormat="1" applyFont="1" applyFill="1" applyBorder="1" applyAlignment="1" applyProtection="1">
      <alignment wrapText="1"/>
      <protection/>
    </xf>
    <xf numFmtId="0" fontId="0" fillId="41" borderId="35" xfId="0" applyFont="1" applyFill="1" applyBorder="1" applyAlignment="1" applyProtection="1">
      <alignment horizontal="left"/>
      <protection/>
    </xf>
    <xf numFmtId="0" fontId="0" fillId="41" borderId="36" xfId="0" applyFont="1" applyFill="1" applyBorder="1" applyAlignment="1" applyProtection="1">
      <alignment horizontal="left"/>
      <protection/>
    </xf>
    <xf numFmtId="0" fontId="0" fillId="41" borderId="36" xfId="0" applyFont="1" applyFill="1" applyBorder="1" applyAlignment="1" applyProtection="1">
      <alignment wrapText="1"/>
      <protection/>
    </xf>
    <xf numFmtId="0" fontId="0" fillId="41" borderId="36" xfId="0" applyFont="1" applyFill="1" applyBorder="1" applyAlignment="1" applyProtection="1">
      <alignment horizontal="right"/>
      <protection/>
    </xf>
    <xf numFmtId="164" fontId="0" fillId="41" borderId="36" xfId="0" applyNumberFormat="1" applyFont="1" applyFill="1" applyBorder="1" applyAlignment="1" applyProtection="1">
      <alignment wrapText="1"/>
      <protection/>
    </xf>
    <xf numFmtId="0" fontId="0" fillId="41" borderId="34" xfId="0" applyFont="1" applyFill="1" applyBorder="1" applyAlignment="1" applyProtection="1">
      <alignment horizontal="center" wrapText="1"/>
      <protection/>
    </xf>
    <xf numFmtId="0" fontId="0" fillId="41" borderId="37" xfId="0" applyFont="1" applyFill="1" applyBorder="1" applyAlignment="1" applyProtection="1">
      <alignment horizontal="left"/>
      <protection/>
    </xf>
    <xf numFmtId="0" fontId="0" fillId="41" borderId="38" xfId="0" applyFont="1" applyFill="1" applyBorder="1" applyAlignment="1" applyProtection="1">
      <alignment horizontal="left"/>
      <protection/>
    </xf>
    <xf numFmtId="0" fontId="0" fillId="41" borderId="38" xfId="0" applyFont="1" applyFill="1" applyBorder="1" applyAlignment="1" applyProtection="1">
      <alignment wrapText="1"/>
      <protection/>
    </xf>
    <xf numFmtId="0" fontId="0" fillId="41" borderId="38" xfId="0" applyFont="1" applyFill="1" applyBorder="1" applyAlignment="1" applyProtection="1">
      <alignment horizontal="right"/>
      <protection/>
    </xf>
    <xf numFmtId="44" fontId="0" fillId="41" borderId="38" xfId="0" applyNumberFormat="1" applyFont="1" applyFill="1" applyBorder="1" applyAlignment="1" applyProtection="1">
      <alignment wrapText="1"/>
      <protection/>
    </xf>
    <xf numFmtId="0" fontId="0" fillId="41" borderId="39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/>
      <protection/>
    </xf>
    <xf numFmtId="4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165" fontId="0" fillId="33" borderId="11" xfId="0" applyNumberFormat="1" applyFont="1" applyFill="1" applyBorder="1" applyAlignment="1" applyProtection="1">
      <alignment wrapText="1"/>
      <protection locked="0"/>
    </xf>
    <xf numFmtId="2" fontId="0" fillId="33" borderId="11" xfId="0" applyNumberFormat="1" applyFont="1" applyFill="1" applyBorder="1" applyAlignment="1" applyProtection="1">
      <alignment wrapText="1"/>
      <protection locked="0"/>
    </xf>
    <xf numFmtId="2" fontId="0" fillId="33" borderId="21" xfId="0" applyNumberFormat="1" applyFont="1" applyFill="1" applyBorder="1" applyAlignment="1" applyProtection="1">
      <alignment wrapText="1"/>
      <protection locked="0"/>
    </xf>
    <xf numFmtId="2" fontId="0" fillId="33" borderId="0" xfId="0" applyNumberFormat="1" applyFont="1" applyFill="1" applyBorder="1" applyAlignment="1" applyProtection="1">
      <alignment wrapText="1"/>
      <protection locked="0"/>
    </xf>
    <xf numFmtId="44" fontId="0" fillId="33" borderId="0" xfId="0" applyNumberFormat="1" applyFont="1" applyFill="1" applyBorder="1" applyAlignment="1" applyProtection="1">
      <alignment wrapText="1"/>
      <protection locked="0"/>
    </xf>
    <xf numFmtId="44" fontId="0" fillId="33" borderId="28" xfId="0" applyNumberFormat="1" applyFont="1" applyFill="1" applyBorder="1" applyAlignment="1" applyProtection="1">
      <alignment wrapText="1"/>
      <protection locked="0"/>
    </xf>
    <xf numFmtId="0" fontId="0" fillId="38" borderId="21" xfId="0" applyFont="1" applyFill="1" applyBorder="1" applyAlignment="1" applyProtection="1">
      <alignment wrapText="1"/>
      <protection locked="0"/>
    </xf>
    <xf numFmtId="0" fontId="0" fillId="38" borderId="0" xfId="0" applyFont="1" applyFill="1" applyBorder="1" applyAlignment="1" applyProtection="1">
      <alignment wrapText="1"/>
      <protection locked="0"/>
    </xf>
    <xf numFmtId="0" fontId="0" fillId="11" borderId="40" xfId="0" applyFont="1" applyFill="1" applyBorder="1" applyAlignment="1" applyProtection="1">
      <alignment horizontal="left"/>
      <protection locked="0"/>
    </xf>
    <xf numFmtId="0" fontId="0" fillId="11" borderId="0" xfId="0" applyFont="1" applyFill="1" applyBorder="1" applyAlignment="1" applyProtection="1">
      <alignment wrapText="1"/>
      <protection locked="0"/>
    </xf>
    <xf numFmtId="0" fontId="46" fillId="11" borderId="40" xfId="0" applyFont="1" applyFill="1" applyBorder="1" applyAlignment="1" applyProtection="1">
      <alignment horizontal="center" textRotation="90"/>
      <protection locked="0"/>
    </xf>
    <xf numFmtId="0" fontId="0" fillId="38" borderId="28" xfId="0" applyFont="1" applyFill="1" applyBorder="1" applyAlignment="1" applyProtection="1">
      <alignment wrapText="1"/>
      <protection locked="0"/>
    </xf>
    <xf numFmtId="0" fontId="0" fillId="32" borderId="21" xfId="0" applyFont="1" applyFill="1" applyBorder="1" applyAlignment="1" applyProtection="1">
      <alignment horizontal="center" wrapText="1"/>
      <protection/>
    </xf>
    <xf numFmtId="0" fontId="0" fillId="32" borderId="21" xfId="0" applyFont="1" applyFill="1" applyBorder="1" applyAlignment="1" applyProtection="1">
      <alignment wrapText="1"/>
      <protection/>
    </xf>
    <xf numFmtId="0" fontId="0" fillId="32" borderId="28" xfId="0" applyFont="1" applyFill="1" applyBorder="1" applyAlignment="1" applyProtection="1">
      <alignment horizontal="center" wrapText="1"/>
      <protection/>
    </xf>
    <xf numFmtId="0" fontId="0" fillId="32" borderId="28" xfId="0" applyFont="1" applyFill="1" applyBorder="1" applyAlignment="1" applyProtection="1">
      <alignment wrapText="1"/>
      <protection/>
    </xf>
    <xf numFmtId="0" fontId="46" fillId="0" borderId="15" xfId="0" applyFont="1" applyBorder="1" applyAlignment="1" applyProtection="1">
      <alignment horizontal="center" vertical="center" textRotation="90" wrapText="1"/>
      <protection/>
    </xf>
    <xf numFmtId="0" fontId="46" fillId="0" borderId="16" xfId="0" applyFont="1" applyBorder="1" applyAlignment="1" applyProtection="1">
      <alignment horizontal="center" vertical="center" textRotation="90"/>
      <protection/>
    </xf>
    <xf numFmtId="0" fontId="46" fillId="0" borderId="18" xfId="0" applyFont="1" applyBorder="1" applyAlignment="1" applyProtection="1">
      <alignment horizontal="center" vertical="center" textRotation="90"/>
      <protection/>
    </xf>
    <xf numFmtId="0" fontId="46" fillId="0" borderId="0" xfId="0" applyFont="1" applyBorder="1" applyAlignment="1" applyProtection="1">
      <alignment horizontal="center" vertical="center" textRotation="90"/>
      <protection/>
    </xf>
    <xf numFmtId="0" fontId="46" fillId="38" borderId="18" xfId="0" applyFont="1" applyFill="1" applyBorder="1" applyAlignment="1" applyProtection="1">
      <alignment horizontal="center" vertical="center" textRotation="90" wrapText="1"/>
      <protection/>
    </xf>
    <xf numFmtId="0" fontId="46" fillId="38" borderId="25" xfId="0" applyFont="1" applyFill="1" applyBorder="1" applyAlignment="1" applyProtection="1">
      <alignment horizontal="center" vertical="center" textRotation="90" wrapText="1"/>
      <protection/>
    </xf>
    <xf numFmtId="0" fontId="46" fillId="38" borderId="41" xfId="0" applyFont="1" applyFill="1" applyBorder="1" applyAlignment="1" applyProtection="1">
      <alignment horizontal="center" vertical="center" textRotation="90" wrapText="1"/>
      <protection/>
    </xf>
    <xf numFmtId="0" fontId="46" fillId="38" borderId="27" xfId="0" applyFont="1" applyFill="1" applyBorder="1" applyAlignment="1" applyProtection="1">
      <alignment horizontal="center" vertical="center" textRotation="90" wrapText="1"/>
      <protection/>
    </xf>
    <xf numFmtId="0" fontId="51" fillId="32" borderId="41" xfId="0" applyFont="1" applyFill="1" applyBorder="1" applyAlignment="1" applyProtection="1">
      <alignment horizontal="center" wrapText="1"/>
      <protection/>
    </xf>
    <xf numFmtId="0" fontId="51" fillId="32" borderId="27" xfId="0" applyFont="1" applyFill="1" applyBorder="1" applyAlignment="1" applyProtection="1">
      <alignment horizontal="center" wrapText="1"/>
      <protection/>
    </xf>
    <xf numFmtId="0" fontId="0" fillId="32" borderId="18" xfId="0" applyFont="1" applyFill="1" applyBorder="1" applyAlignment="1" applyProtection="1">
      <alignment horizontal="right"/>
      <protection/>
    </xf>
    <xf numFmtId="0" fontId="0" fillId="32" borderId="25" xfId="0" applyFont="1" applyFill="1" applyBorder="1" applyAlignment="1" applyProtection="1">
      <alignment horizontal="right"/>
      <protection/>
    </xf>
    <xf numFmtId="0" fontId="46" fillId="38" borderId="20" xfId="0" applyFont="1" applyFill="1" applyBorder="1" applyAlignment="1" applyProtection="1">
      <alignment horizontal="center" vertical="center" textRotation="90"/>
      <protection/>
    </xf>
    <xf numFmtId="0" fontId="46" fillId="38" borderId="22" xfId="0" applyFont="1" applyFill="1" applyBorder="1" applyAlignment="1" applyProtection="1">
      <alignment horizontal="center" vertical="center" textRotation="90"/>
      <protection/>
    </xf>
    <xf numFmtId="0" fontId="46" fillId="38" borderId="18" xfId="0" applyFont="1" applyFill="1" applyBorder="1" applyAlignment="1" applyProtection="1">
      <alignment horizontal="center" vertical="center" textRotation="90"/>
      <protection/>
    </xf>
    <xf numFmtId="0" fontId="46" fillId="38" borderId="25" xfId="0" applyFont="1" applyFill="1" applyBorder="1" applyAlignment="1" applyProtection="1">
      <alignment horizontal="center" vertical="center" textRotation="90"/>
      <protection/>
    </xf>
    <xf numFmtId="0" fontId="46" fillId="38" borderId="41" xfId="0" applyFont="1" applyFill="1" applyBorder="1" applyAlignment="1" applyProtection="1">
      <alignment horizontal="center" vertical="center" textRotation="90"/>
      <protection/>
    </xf>
    <xf numFmtId="0" fontId="46" fillId="38" borderId="27" xfId="0" applyFont="1" applyFill="1" applyBorder="1" applyAlignment="1" applyProtection="1">
      <alignment horizontal="center" vertical="center" textRotation="90"/>
      <protection/>
    </xf>
    <xf numFmtId="0" fontId="46" fillId="38" borderId="23" xfId="0" applyFont="1" applyFill="1" applyBorder="1" applyAlignment="1" applyProtection="1">
      <alignment horizontal="center" vertical="center" textRotation="90" wrapText="1"/>
      <protection/>
    </xf>
    <xf numFmtId="0" fontId="46" fillId="38" borderId="24" xfId="0" applyFont="1" applyFill="1" applyBorder="1" applyAlignment="1" applyProtection="1">
      <alignment horizontal="center" vertical="center" textRotation="90" wrapText="1"/>
      <protection/>
    </xf>
    <xf numFmtId="0" fontId="46" fillId="38" borderId="26" xfId="0" applyFont="1" applyFill="1" applyBorder="1" applyAlignment="1" applyProtection="1">
      <alignment horizontal="center" vertical="center" textRotation="90" wrapText="1"/>
      <protection/>
    </xf>
    <xf numFmtId="0" fontId="46" fillId="38" borderId="42" xfId="0" applyFont="1" applyFill="1" applyBorder="1" applyAlignment="1" applyProtection="1">
      <alignment horizontal="center" vertical="center" textRotation="90" wrapText="1"/>
      <protection locked="0"/>
    </xf>
    <xf numFmtId="0" fontId="46" fillId="38" borderId="40" xfId="0" applyFont="1" applyFill="1" applyBorder="1" applyAlignment="1" applyProtection="1">
      <alignment horizontal="center" vertical="center" textRotation="90"/>
      <protection locked="0"/>
    </xf>
    <xf numFmtId="0" fontId="46" fillId="38" borderId="40" xfId="0" applyFont="1" applyFill="1" applyBorder="1" applyAlignment="1" applyProtection="1">
      <alignment horizontal="center" vertical="center" textRotation="90" wrapText="1"/>
      <protection locked="0"/>
    </xf>
    <xf numFmtId="0" fontId="46" fillId="38" borderId="43" xfId="0" applyFont="1" applyFill="1" applyBorder="1" applyAlignment="1" applyProtection="1">
      <alignment horizontal="center" vertical="center" textRotation="90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35"/>
  <sheetViews>
    <sheetView tabSelected="1" zoomScalePageLayoutView="0" workbookViewId="0" topLeftCell="A1">
      <selection activeCell="C3" sqref="C3"/>
    </sheetView>
  </sheetViews>
  <sheetFormatPr defaultColWidth="8.8515625" defaultRowHeight="15"/>
  <cols>
    <col min="1" max="1" width="9.421875" style="105" customWidth="1"/>
    <col min="2" max="2" width="4.7109375" style="105" customWidth="1"/>
    <col min="3" max="4" width="18.7109375" style="26" customWidth="1"/>
    <col min="5" max="5" width="44.140625" style="26" customWidth="1"/>
    <col min="6" max="6" width="7.7109375" style="26" customWidth="1"/>
    <col min="7" max="7" width="14.421875" style="106" bestFit="1" customWidth="1"/>
    <col min="8" max="8" width="14.28125" style="107" customWidth="1"/>
    <col min="9" max="9" width="6.140625" style="26" customWidth="1"/>
    <col min="10" max="16384" width="8.8515625" style="26" customWidth="1"/>
  </cols>
  <sheetData>
    <row r="1" spans="1:8" ht="31.5">
      <c r="A1" s="21" t="s">
        <v>515</v>
      </c>
      <c r="B1" s="22"/>
      <c r="C1" s="23"/>
      <c r="D1" s="23"/>
      <c r="E1" s="23"/>
      <c r="F1" s="23"/>
      <c r="G1" s="24"/>
      <c r="H1" s="25"/>
    </row>
    <row r="2" spans="1:8" ht="15">
      <c r="A2" s="27" t="s">
        <v>451</v>
      </c>
      <c r="B2" s="28"/>
      <c r="C2" s="29"/>
      <c r="D2" s="29"/>
      <c r="E2" s="29"/>
      <c r="F2" s="29"/>
      <c r="G2" s="30"/>
      <c r="H2" s="31"/>
    </row>
    <row r="3" spans="1:8" ht="15">
      <c r="A3" s="134" t="s">
        <v>452</v>
      </c>
      <c r="B3" s="135"/>
      <c r="C3" s="6"/>
      <c r="D3" s="32" t="s">
        <v>461</v>
      </c>
      <c r="E3" s="6"/>
      <c r="F3" s="29"/>
      <c r="G3" s="30"/>
      <c r="H3" s="31"/>
    </row>
    <row r="4" spans="1:8" s="35" customFormat="1" ht="5.25" customHeight="1">
      <c r="A4" s="33"/>
      <c r="B4" s="32"/>
      <c r="C4" s="34"/>
      <c r="D4" s="32"/>
      <c r="E4" s="34"/>
      <c r="F4" s="29"/>
      <c r="G4" s="30"/>
      <c r="H4" s="31"/>
    </row>
    <row r="5" spans="1:8" ht="15">
      <c r="A5" s="36"/>
      <c r="B5" s="37"/>
      <c r="C5" s="38"/>
      <c r="D5" s="39">
        <f>F10+SUM(F13:F20)</f>
        <v>0</v>
      </c>
      <c r="E5" s="40" t="s">
        <v>490</v>
      </c>
      <c r="F5" s="30"/>
      <c r="G5" s="30"/>
      <c r="H5" s="31"/>
    </row>
    <row r="6" spans="1:8" ht="15">
      <c r="A6" s="134" t="s">
        <v>462</v>
      </c>
      <c r="B6" s="135"/>
      <c r="C6" s="108">
        <v>0</v>
      </c>
      <c r="D6" s="41">
        <f>IF(((SUM(F13:F17)+F10+F18)-40)&lt;0,0,((SUM(F13:F17)+F10+F18)-40))</f>
        <v>0</v>
      </c>
      <c r="E6" s="42" t="s">
        <v>446</v>
      </c>
      <c r="F6" s="30"/>
      <c r="G6" s="30"/>
      <c r="H6" s="31"/>
    </row>
    <row r="7" spans="1:8" ht="15" customHeight="1">
      <c r="A7" s="43"/>
      <c r="B7" s="44"/>
      <c r="C7" s="45"/>
      <c r="D7" s="41">
        <f>IF((D5+C8)&gt;=40,40,(D5+C8))</f>
        <v>0</v>
      </c>
      <c r="E7" s="42" t="s">
        <v>449</v>
      </c>
      <c r="F7" s="30"/>
      <c r="G7" s="30"/>
      <c r="H7" s="31"/>
    </row>
    <row r="8" spans="1:8" ht="24" customHeight="1">
      <c r="A8" s="132" t="s">
        <v>496</v>
      </c>
      <c r="B8" s="133"/>
      <c r="C8" s="109">
        <v>0</v>
      </c>
      <c r="D8" s="46">
        <f>IF((D5+C8)&gt;=40,((D5+C8)-40),0)</f>
        <v>0</v>
      </c>
      <c r="E8" s="47" t="s">
        <v>455</v>
      </c>
      <c r="F8" s="48"/>
      <c r="G8" s="48"/>
      <c r="H8" s="49"/>
    </row>
    <row r="9" spans="1:9" s="56" customFormat="1" ht="48" customHeight="1">
      <c r="A9" s="50"/>
      <c r="B9" s="51"/>
      <c r="C9" s="52" t="s">
        <v>444</v>
      </c>
      <c r="D9" s="52" t="s">
        <v>463</v>
      </c>
      <c r="E9" s="52" t="s">
        <v>448</v>
      </c>
      <c r="F9" s="52" t="s">
        <v>445</v>
      </c>
      <c r="G9" s="53" t="s">
        <v>447</v>
      </c>
      <c r="H9" s="54" t="s">
        <v>453</v>
      </c>
      <c r="I9" s="55" t="s">
        <v>454</v>
      </c>
    </row>
    <row r="10" spans="1:8" ht="14.25" customHeight="1">
      <c r="A10" s="136" t="s">
        <v>473</v>
      </c>
      <c r="B10" s="137"/>
      <c r="C10" s="120" t="s">
        <v>18</v>
      </c>
      <c r="D10" s="120" t="s">
        <v>19</v>
      </c>
      <c r="E10" s="121" t="s">
        <v>20</v>
      </c>
      <c r="F10" s="110">
        <v>0</v>
      </c>
      <c r="G10" s="57">
        <f>$C$6*F10</f>
        <v>0</v>
      </c>
      <c r="H10" s="58"/>
    </row>
    <row r="11" spans="1:8" ht="30.75" customHeight="1">
      <c r="A11" s="138"/>
      <c r="B11" s="139"/>
      <c r="C11" s="80"/>
      <c r="D11" s="80"/>
      <c r="E11" s="59" t="s">
        <v>497</v>
      </c>
      <c r="F11" s="111">
        <v>0</v>
      </c>
      <c r="G11" s="30">
        <f>IF(F11&gt;0,($C$6*5%*F11),0)</f>
        <v>0</v>
      </c>
      <c r="H11" s="60"/>
    </row>
    <row r="12" spans="1:8" ht="30.75" customHeight="1">
      <c r="A12" s="138"/>
      <c r="B12" s="139"/>
      <c r="C12" s="80"/>
      <c r="D12" s="80"/>
      <c r="E12" s="59" t="s">
        <v>498</v>
      </c>
      <c r="F12" s="111">
        <v>0</v>
      </c>
      <c r="G12" s="30">
        <f>IF(F12&gt;0,($C$6*10%*F12),0)</f>
        <v>0</v>
      </c>
      <c r="H12" s="60"/>
    </row>
    <row r="13" spans="1:8" ht="15">
      <c r="A13" s="138"/>
      <c r="B13" s="139"/>
      <c r="C13" s="80" t="s">
        <v>27</v>
      </c>
      <c r="D13" s="80" t="s">
        <v>28</v>
      </c>
      <c r="E13" s="81" t="s">
        <v>29</v>
      </c>
      <c r="F13" s="111">
        <v>0</v>
      </c>
      <c r="G13" s="30">
        <f>$C$6*F13</f>
        <v>0</v>
      </c>
      <c r="H13" s="60"/>
    </row>
    <row r="14" spans="1:8" ht="15">
      <c r="A14" s="138"/>
      <c r="B14" s="139"/>
      <c r="C14" s="80" t="s">
        <v>24</v>
      </c>
      <c r="D14" s="80" t="s">
        <v>25</v>
      </c>
      <c r="E14" s="81" t="s">
        <v>26</v>
      </c>
      <c r="F14" s="111">
        <v>0</v>
      </c>
      <c r="G14" s="30">
        <f>$C$6*F14</f>
        <v>0</v>
      </c>
      <c r="H14" s="60"/>
    </row>
    <row r="15" spans="1:8" ht="15">
      <c r="A15" s="138"/>
      <c r="B15" s="139"/>
      <c r="C15" s="80" t="s">
        <v>30</v>
      </c>
      <c r="D15" s="80" t="s">
        <v>31</v>
      </c>
      <c r="E15" s="81" t="s">
        <v>32</v>
      </c>
      <c r="F15" s="111">
        <v>0</v>
      </c>
      <c r="G15" s="30">
        <f>$C$6*F15</f>
        <v>0</v>
      </c>
      <c r="H15" s="60"/>
    </row>
    <row r="16" spans="1:8" ht="15">
      <c r="A16" s="138"/>
      <c r="B16" s="139"/>
      <c r="C16" s="80" t="s">
        <v>33</v>
      </c>
      <c r="D16" s="80" t="s">
        <v>34</v>
      </c>
      <c r="E16" s="81" t="s">
        <v>35</v>
      </c>
      <c r="F16" s="111">
        <v>0</v>
      </c>
      <c r="G16" s="30">
        <f>$C$6*F16</f>
        <v>0</v>
      </c>
      <c r="H16" s="60"/>
    </row>
    <row r="17" spans="1:8" ht="15">
      <c r="A17" s="138"/>
      <c r="B17" s="139"/>
      <c r="C17" s="80" t="s">
        <v>36</v>
      </c>
      <c r="D17" s="80" t="s">
        <v>37</v>
      </c>
      <c r="E17" s="81" t="s">
        <v>38</v>
      </c>
      <c r="F17" s="111">
        <v>0</v>
      </c>
      <c r="G17" s="30">
        <f>$C$6*F17</f>
        <v>0</v>
      </c>
      <c r="H17" s="60"/>
    </row>
    <row r="18" spans="1:8" ht="15">
      <c r="A18" s="138"/>
      <c r="B18" s="139"/>
      <c r="C18" s="80" t="s">
        <v>39</v>
      </c>
      <c r="D18" s="80" t="s">
        <v>40</v>
      </c>
      <c r="E18" s="81" t="s">
        <v>41</v>
      </c>
      <c r="F18" s="111">
        <v>0</v>
      </c>
      <c r="G18" s="30">
        <f>$C$6*F18</f>
        <v>0</v>
      </c>
      <c r="H18" s="60"/>
    </row>
    <row r="19" spans="1:8" ht="15">
      <c r="A19" s="138"/>
      <c r="B19" s="139"/>
      <c r="C19" s="80" t="s">
        <v>42</v>
      </c>
      <c r="D19" s="80" t="s">
        <v>43</v>
      </c>
      <c r="E19" s="81" t="s">
        <v>44</v>
      </c>
      <c r="F19" s="61"/>
      <c r="G19" s="112">
        <v>0</v>
      </c>
      <c r="H19" s="60"/>
    </row>
    <row r="20" spans="1:8" ht="15.75" thickBot="1">
      <c r="A20" s="140"/>
      <c r="B20" s="141"/>
      <c r="C20" s="122" t="s">
        <v>45</v>
      </c>
      <c r="D20" s="122">
        <v>144</v>
      </c>
      <c r="E20" s="123" t="s">
        <v>46</v>
      </c>
      <c r="F20" s="62"/>
      <c r="G20" s="113">
        <v>0</v>
      </c>
      <c r="H20" s="63"/>
    </row>
    <row r="21" spans="1:9" ht="18" customHeight="1">
      <c r="A21" s="142" t="s">
        <v>460</v>
      </c>
      <c r="B21" s="145" t="s">
        <v>503</v>
      </c>
      <c r="C21" s="114">
        <v>27</v>
      </c>
      <c r="D21" s="114">
        <v>1</v>
      </c>
      <c r="E21" s="114"/>
      <c r="F21" s="64"/>
      <c r="G21" s="57">
        <f>IF(I21&gt;0,(($C$6*$D$7)*I21),0)</f>
        <v>0</v>
      </c>
      <c r="H21" s="65">
        <f>IF(I21&gt;0,(($C$6*$D$8)*I21),0)</f>
        <v>0</v>
      </c>
      <c r="I21" s="66">
        <f>(VLOOKUP(D21,'OT Paycodes'!$B$81:$N$119,13,FALSE))</f>
        <v>0</v>
      </c>
    </row>
    <row r="22" spans="1:9" ht="15" customHeight="1">
      <c r="A22" s="143"/>
      <c r="B22" s="146"/>
      <c r="C22" s="115">
        <v>1</v>
      </c>
      <c r="D22" s="115">
        <v>1</v>
      </c>
      <c r="E22" s="115"/>
      <c r="F22" s="61"/>
      <c r="G22" s="30">
        <f>IF(I22&gt;0,(($C$6*$D$7)*I22),0)</f>
        <v>0</v>
      </c>
      <c r="H22" s="67">
        <f>IF(I22&gt;0,(($C$6*$D$8)*I22),0)</f>
        <v>0</v>
      </c>
      <c r="I22" s="68">
        <f>(VLOOKUP(D22,'OT Paycodes'!$B$81:$N$119,13,FALSE))</f>
        <v>0</v>
      </c>
    </row>
    <row r="23" spans="1:9" ht="15" customHeight="1">
      <c r="A23" s="143"/>
      <c r="B23" s="146"/>
      <c r="C23" s="115">
        <v>1</v>
      </c>
      <c r="D23" s="115">
        <v>1</v>
      </c>
      <c r="E23" s="115"/>
      <c r="F23" s="61"/>
      <c r="G23" s="30">
        <f>IF(I23&gt;0,(($C$6*$D$7)*I23),0)</f>
        <v>0</v>
      </c>
      <c r="H23" s="67">
        <f>IF(I23&gt;0,(($C$6*$D$8)*I23),0)</f>
        <v>0</v>
      </c>
      <c r="I23" s="68">
        <f>(VLOOKUP(D23,'OT Paycodes'!$B$81:$N$119,13,FALSE))</f>
        <v>0</v>
      </c>
    </row>
    <row r="24" spans="1:9" ht="15" customHeight="1">
      <c r="A24" s="143"/>
      <c r="B24" s="146"/>
      <c r="C24" s="115">
        <v>1</v>
      </c>
      <c r="D24" s="115">
        <v>1</v>
      </c>
      <c r="E24" s="115"/>
      <c r="F24" s="61"/>
      <c r="G24" s="30">
        <f>IF(I24&gt;0,(($C$6*$D$7)*I24),0)</f>
        <v>0</v>
      </c>
      <c r="H24" s="67">
        <f>IF(I24&gt;0,(($C$6*$D$8)*I24),0)</f>
        <v>0</v>
      </c>
      <c r="I24" s="68">
        <f>(VLOOKUP(D24,'OT Paycodes'!$B$81:$N$119,13,FALSE))</f>
        <v>0</v>
      </c>
    </row>
    <row r="25" spans="1:9" ht="15" customHeight="1" thickBot="1">
      <c r="A25" s="143"/>
      <c r="B25" s="146"/>
      <c r="C25" s="115">
        <v>1</v>
      </c>
      <c r="D25" s="115">
        <v>1</v>
      </c>
      <c r="E25" s="115"/>
      <c r="F25" s="61"/>
      <c r="G25" s="30">
        <f>IF(I25&gt;0,(($C$6*$D$7)*I25),0)</f>
        <v>0</v>
      </c>
      <c r="H25" s="67">
        <f>IF(I25&gt;0,(($C$6*$D$8)*I25),0)</f>
        <v>0</v>
      </c>
      <c r="I25" s="69">
        <f>(VLOOKUP(D25,'OT Paycodes'!$B$81:$N$119,13,FALSE))</f>
        <v>0</v>
      </c>
    </row>
    <row r="26" spans="1:9" ht="6" customHeight="1" thickBot="1">
      <c r="A26" s="143"/>
      <c r="B26" s="116"/>
      <c r="C26" s="117"/>
      <c r="D26" s="117">
        <v>1</v>
      </c>
      <c r="E26" s="117"/>
      <c r="F26" s="70"/>
      <c r="G26" s="71"/>
      <c r="H26" s="72"/>
      <c r="I26" s="73"/>
    </row>
    <row r="27" spans="1:9" ht="15" customHeight="1">
      <c r="A27" s="143"/>
      <c r="B27" s="147" t="s">
        <v>514</v>
      </c>
      <c r="C27" s="115">
        <v>1</v>
      </c>
      <c r="D27" s="115">
        <v>1</v>
      </c>
      <c r="E27" s="115"/>
      <c r="F27" s="74"/>
      <c r="G27" s="30">
        <f>IF(I27&gt;0,($D$7*I27),0)</f>
        <v>0</v>
      </c>
      <c r="H27" s="67">
        <f>IF(I27&gt;0,($D$8*I27),0)</f>
        <v>0</v>
      </c>
      <c r="I27" s="66">
        <f>(VLOOKUP(D27,'OT Paycodes'!$B$31:$N$119,13,FALSE))</f>
        <v>0</v>
      </c>
    </row>
    <row r="28" spans="1:9" ht="15" customHeight="1">
      <c r="A28" s="143"/>
      <c r="B28" s="147"/>
      <c r="C28" s="115">
        <v>27</v>
      </c>
      <c r="D28" s="115">
        <v>1</v>
      </c>
      <c r="E28" s="115"/>
      <c r="F28" s="74"/>
      <c r="G28" s="30">
        <f>IF(I28&gt;0,($D$7*I28),0)</f>
        <v>0</v>
      </c>
      <c r="H28" s="67">
        <f>IF(I28&gt;0,($D$8*I28),0)</f>
        <v>0</v>
      </c>
      <c r="I28" s="68">
        <f>(VLOOKUP(D28,'OT Paycodes'!$B$31:$N$119,13,FALSE))</f>
        <v>0</v>
      </c>
    </row>
    <row r="29" spans="1:9" ht="15" customHeight="1">
      <c r="A29" s="143"/>
      <c r="B29" s="147"/>
      <c r="C29" s="115">
        <v>1</v>
      </c>
      <c r="D29" s="115">
        <v>1</v>
      </c>
      <c r="E29" s="115"/>
      <c r="F29" s="74"/>
      <c r="G29" s="30">
        <f>IF(I29&gt;0,($D$7*I29),0)</f>
        <v>0</v>
      </c>
      <c r="H29" s="67">
        <f>IF(I29&gt;0,($D$8*I29),0)</f>
        <v>0</v>
      </c>
      <c r="I29" s="68">
        <f>(VLOOKUP(D29,'OT Paycodes'!$B$31:$N$119,13,FALSE))</f>
        <v>0</v>
      </c>
    </row>
    <row r="30" spans="1:9" ht="15" customHeight="1">
      <c r="A30" s="143"/>
      <c r="B30" s="147"/>
      <c r="C30" s="115">
        <v>1</v>
      </c>
      <c r="D30" s="115">
        <v>1</v>
      </c>
      <c r="E30" s="115"/>
      <c r="F30" s="74"/>
      <c r="G30" s="30">
        <f>IF(I30&gt;0,($D$7*I30),0)</f>
        <v>0</v>
      </c>
      <c r="H30" s="67">
        <f>IF(I30&gt;0,($D$8*I30),0)</f>
        <v>0</v>
      </c>
      <c r="I30" s="68">
        <f>(VLOOKUP(D30,'OT Paycodes'!$B$31:$N$119,13,FALSE))</f>
        <v>0</v>
      </c>
    </row>
    <row r="31" spans="1:9" ht="15" customHeight="1" thickBot="1">
      <c r="A31" s="143"/>
      <c r="B31" s="147"/>
      <c r="C31" s="115">
        <v>1</v>
      </c>
      <c r="D31" s="115">
        <v>1</v>
      </c>
      <c r="E31" s="115"/>
      <c r="F31" s="74"/>
      <c r="G31" s="30">
        <f>IF(I31&gt;0,($D$7*I31),0)</f>
        <v>0</v>
      </c>
      <c r="H31" s="67">
        <f>IF(I31&gt;0,($D$8*I31),0)</f>
        <v>0</v>
      </c>
      <c r="I31" s="69">
        <f>(VLOOKUP(D31,'OT Paycodes'!$B$31:$N$119,13,FALSE))</f>
        <v>0</v>
      </c>
    </row>
    <row r="32" spans="1:9" ht="6" customHeight="1">
      <c r="A32" s="143"/>
      <c r="B32" s="116"/>
      <c r="C32" s="117"/>
      <c r="D32" s="117">
        <v>1</v>
      </c>
      <c r="E32" s="117"/>
      <c r="F32" s="70"/>
      <c r="G32" s="70"/>
      <c r="H32" s="72"/>
      <c r="I32" s="73"/>
    </row>
    <row r="33" spans="1:9" ht="15.75" customHeight="1">
      <c r="A33" s="143"/>
      <c r="B33" s="147" t="s">
        <v>504</v>
      </c>
      <c r="C33" s="117">
        <v>1</v>
      </c>
      <c r="D33" s="117">
        <v>1</v>
      </c>
      <c r="E33" s="117"/>
      <c r="F33" s="61"/>
      <c r="G33" s="112">
        <v>0</v>
      </c>
      <c r="H33" s="75"/>
      <c r="I33" s="76"/>
    </row>
    <row r="34" spans="1:9" ht="15.75" customHeight="1">
      <c r="A34" s="143"/>
      <c r="B34" s="146"/>
      <c r="C34" s="115">
        <v>1</v>
      </c>
      <c r="D34" s="115">
        <v>1</v>
      </c>
      <c r="E34" s="115"/>
      <c r="F34" s="61"/>
      <c r="G34" s="112">
        <v>0</v>
      </c>
      <c r="H34" s="75"/>
      <c r="I34" s="76"/>
    </row>
    <row r="35" spans="1:9" ht="15.75" customHeight="1">
      <c r="A35" s="143"/>
      <c r="B35" s="146"/>
      <c r="C35" s="115">
        <v>1</v>
      </c>
      <c r="D35" s="115">
        <v>1</v>
      </c>
      <c r="E35" s="115"/>
      <c r="F35" s="61"/>
      <c r="G35" s="112">
        <v>0</v>
      </c>
      <c r="H35" s="75"/>
      <c r="I35" s="76"/>
    </row>
    <row r="36" spans="1:9" ht="15.75" customHeight="1">
      <c r="A36" s="143"/>
      <c r="B36" s="146"/>
      <c r="C36" s="115">
        <v>1</v>
      </c>
      <c r="D36" s="115">
        <v>1</v>
      </c>
      <c r="E36" s="115"/>
      <c r="F36" s="61"/>
      <c r="G36" s="112">
        <v>0</v>
      </c>
      <c r="H36" s="75"/>
      <c r="I36" s="76"/>
    </row>
    <row r="37" spans="1:9" ht="15.75" customHeight="1">
      <c r="A37" s="143"/>
      <c r="B37" s="146"/>
      <c r="C37" s="115">
        <v>1</v>
      </c>
      <c r="D37" s="115">
        <v>1</v>
      </c>
      <c r="E37" s="115"/>
      <c r="F37" s="61"/>
      <c r="G37" s="112">
        <v>0</v>
      </c>
      <c r="H37" s="75"/>
      <c r="I37" s="76"/>
    </row>
    <row r="38" spans="1:9" ht="6" customHeight="1" thickBot="1">
      <c r="A38" s="143"/>
      <c r="B38" s="118"/>
      <c r="C38" s="117"/>
      <c r="D38" s="117">
        <v>1</v>
      </c>
      <c r="E38" s="117"/>
      <c r="F38" s="70"/>
      <c r="G38" s="71"/>
      <c r="H38" s="72"/>
      <c r="I38" s="73"/>
    </row>
    <row r="39" spans="1:9" ht="18" customHeight="1">
      <c r="A39" s="143"/>
      <c r="B39" s="147" t="s">
        <v>505</v>
      </c>
      <c r="C39" s="115">
        <v>1</v>
      </c>
      <c r="D39" s="115">
        <v>1</v>
      </c>
      <c r="E39" s="115"/>
      <c r="F39" s="77">
        <f>IF(I39&gt;0,$D$7,0)</f>
        <v>0</v>
      </c>
      <c r="G39" s="30">
        <f>IF(I39&gt;0,(($C$6*F39)*I39),0)</f>
        <v>0</v>
      </c>
      <c r="H39" s="75"/>
      <c r="I39" s="66">
        <f>(VLOOKUP(D39,'OT Paycodes'!$B$120:$N$132,13,FALSE))</f>
        <v>0</v>
      </c>
    </row>
    <row r="40" spans="1:9" ht="18" customHeight="1">
      <c r="A40" s="143"/>
      <c r="B40" s="147"/>
      <c r="C40" s="115">
        <v>1</v>
      </c>
      <c r="D40" s="115">
        <v>1</v>
      </c>
      <c r="E40" s="115"/>
      <c r="F40" s="77">
        <f>IF(I40&gt;0,$D$7,0)</f>
        <v>0</v>
      </c>
      <c r="G40" s="30">
        <f>IF(I40&gt;0,(($C$6*F40)*I40),0)</f>
        <v>0</v>
      </c>
      <c r="H40" s="75"/>
      <c r="I40" s="68">
        <f>(VLOOKUP(D40,'OT Paycodes'!$B$120:$N$132,13,FALSE))</f>
        <v>0</v>
      </c>
    </row>
    <row r="41" spans="1:9" ht="20.25" customHeight="1" thickBot="1">
      <c r="A41" s="144"/>
      <c r="B41" s="148"/>
      <c r="C41" s="119">
        <v>1</v>
      </c>
      <c r="D41" s="119">
        <v>1</v>
      </c>
      <c r="E41" s="119"/>
      <c r="F41" s="78">
        <f>IF(I41&gt;0,$D$7,0)</f>
        <v>0</v>
      </c>
      <c r="G41" s="48">
        <f>IF(I41&gt;0,(($C$6*F41)*I41),0)</f>
        <v>0</v>
      </c>
      <c r="H41" s="79"/>
      <c r="I41" s="69">
        <f>(VLOOKUP(D41,'OT Paycodes'!$B$120:$N$132,13,FALSE))</f>
        <v>0</v>
      </c>
    </row>
    <row r="42" spans="1:8" ht="24" customHeight="1">
      <c r="A42" s="128" t="s">
        <v>433</v>
      </c>
      <c r="B42" s="129"/>
      <c r="C42" s="80" t="s">
        <v>434</v>
      </c>
      <c r="D42" s="80">
        <v>996</v>
      </c>
      <c r="E42" s="81" t="s">
        <v>435</v>
      </c>
      <c r="F42" s="61"/>
      <c r="G42" s="112">
        <v>0</v>
      </c>
      <c r="H42" s="60"/>
    </row>
    <row r="43" spans="1:8" ht="24" customHeight="1" thickBot="1">
      <c r="A43" s="130"/>
      <c r="B43" s="131"/>
      <c r="C43" s="80" t="s">
        <v>438</v>
      </c>
      <c r="D43" s="80" t="s">
        <v>439</v>
      </c>
      <c r="E43" s="81" t="s">
        <v>440</v>
      </c>
      <c r="F43" s="61"/>
      <c r="G43" s="30">
        <f>SUM(H21:H31)</f>
        <v>0</v>
      </c>
      <c r="H43" s="60"/>
    </row>
    <row r="44" spans="1:8" ht="17.25" customHeight="1">
      <c r="A44" s="82" t="s">
        <v>492</v>
      </c>
      <c r="B44" s="83"/>
      <c r="C44" s="84"/>
      <c r="D44" s="84"/>
      <c r="E44" s="84"/>
      <c r="F44" s="84"/>
      <c r="G44" s="85">
        <f>SUM(G10:G43)</f>
        <v>0</v>
      </c>
      <c r="H44" s="86"/>
    </row>
    <row r="45" spans="1:8" ht="17.25" customHeight="1">
      <c r="A45" s="82" t="s">
        <v>491</v>
      </c>
      <c r="B45" s="83"/>
      <c r="C45" s="87"/>
      <c r="D45" s="87"/>
      <c r="E45" s="87"/>
      <c r="F45" s="87"/>
      <c r="G45" s="88">
        <f>D5</f>
        <v>0</v>
      </c>
      <c r="H45" s="89"/>
    </row>
    <row r="46" spans="1:8" ht="17.25" customHeight="1">
      <c r="A46" s="82" t="s">
        <v>509</v>
      </c>
      <c r="B46" s="83"/>
      <c r="C46" s="87"/>
      <c r="D46" s="87"/>
      <c r="E46" s="87"/>
      <c r="F46" s="90" t="s">
        <v>493</v>
      </c>
      <c r="G46" s="91" t="e">
        <f>G44/G45</f>
        <v>#DIV/0!</v>
      </c>
      <c r="H46" s="89"/>
    </row>
    <row r="47" spans="1:8" ht="17.25" customHeight="1">
      <c r="A47" s="82" t="s">
        <v>494</v>
      </c>
      <c r="B47" s="83"/>
      <c r="C47" s="87"/>
      <c r="D47" s="87"/>
      <c r="E47" s="87"/>
      <c r="F47" s="90" t="s">
        <v>510</v>
      </c>
      <c r="G47" s="92" t="e">
        <f>G46*0.5</f>
        <v>#DIV/0!</v>
      </c>
      <c r="H47" s="89"/>
    </row>
    <row r="48" spans="1:8" ht="17.25" customHeight="1" thickBot="1">
      <c r="A48" s="93" t="s">
        <v>474</v>
      </c>
      <c r="B48" s="94"/>
      <c r="C48" s="95"/>
      <c r="D48" s="95"/>
      <c r="E48" s="95"/>
      <c r="F48" s="96" t="s">
        <v>495</v>
      </c>
      <c r="G48" s="97">
        <f>IF(D6&gt;0,G47*D6,0)</f>
        <v>0</v>
      </c>
      <c r="H48" s="98" t="s">
        <v>456</v>
      </c>
    </row>
    <row r="49" spans="1:8" ht="35.25" customHeight="1">
      <c r="A49" s="124" t="s">
        <v>507</v>
      </c>
      <c r="B49" s="125"/>
      <c r="C49" s="80" t="s">
        <v>436</v>
      </c>
      <c r="D49" s="80">
        <v>997</v>
      </c>
      <c r="E49" s="81" t="s">
        <v>437</v>
      </c>
      <c r="F49" s="61"/>
      <c r="G49" s="112">
        <v>0</v>
      </c>
      <c r="H49" s="60"/>
    </row>
    <row r="50" spans="1:8" ht="35.25" customHeight="1" thickBot="1">
      <c r="A50" s="126"/>
      <c r="B50" s="127"/>
      <c r="C50" s="80" t="s">
        <v>441</v>
      </c>
      <c r="D50" s="80" t="s">
        <v>442</v>
      </c>
      <c r="E50" s="81" t="s">
        <v>443</v>
      </c>
      <c r="F50" s="61"/>
      <c r="G50" s="112">
        <v>0</v>
      </c>
      <c r="H50" s="60"/>
    </row>
    <row r="51" spans="1:8" ht="17.25" customHeight="1" thickBot="1">
      <c r="A51" s="99" t="s">
        <v>506</v>
      </c>
      <c r="B51" s="100"/>
      <c r="C51" s="101"/>
      <c r="D51" s="101"/>
      <c r="E51" s="101"/>
      <c r="F51" s="102" t="s">
        <v>508</v>
      </c>
      <c r="G51" s="103">
        <f>G48-SUM(G49:G50)</f>
        <v>0</v>
      </c>
      <c r="H51" s="104" t="s">
        <v>456</v>
      </c>
    </row>
    <row r="52" spans="1:8" ht="14.25">
      <c r="A52" s="26"/>
      <c r="G52" s="26"/>
      <c r="H52" s="26"/>
    </row>
    <row r="53" spans="7:8" ht="14.25">
      <c r="G53" s="26"/>
      <c r="H53" s="26"/>
    </row>
    <row r="54" spans="7:8" ht="14.25">
      <c r="G54" s="26"/>
      <c r="H54" s="26"/>
    </row>
    <row r="55" spans="7:8" ht="14.25">
      <c r="G55" s="26"/>
      <c r="H55" s="26"/>
    </row>
    <row r="56" spans="7:8" ht="14.25">
      <c r="G56" s="26"/>
      <c r="H56" s="26"/>
    </row>
    <row r="57" spans="7:8" ht="14.25">
      <c r="G57" s="26"/>
      <c r="H57" s="26"/>
    </row>
    <row r="58" spans="7:8" ht="14.25">
      <c r="G58" s="26"/>
      <c r="H58" s="26"/>
    </row>
    <row r="59" spans="7:8" ht="14.25">
      <c r="G59" s="26"/>
      <c r="H59" s="26"/>
    </row>
    <row r="60" spans="7:8" ht="14.25">
      <c r="G60" s="26"/>
      <c r="H60" s="26"/>
    </row>
    <row r="61" spans="7:8" ht="14.25">
      <c r="G61" s="26"/>
      <c r="H61" s="26"/>
    </row>
    <row r="62" spans="7:8" ht="14.25">
      <c r="G62" s="26"/>
      <c r="H62" s="26"/>
    </row>
    <row r="63" spans="7:8" ht="14.25">
      <c r="G63" s="26"/>
      <c r="H63" s="26"/>
    </row>
    <row r="64" spans="7:8" ht="14.25">
      <c r="G64" s="26"/>
      <c r="H64" s="26"/>
    </row>
    <row r="65" spans="7:8" ht="14.25">
      <c r="G65" s="26"/>
      <c r="H65" s="26"/>
    </row>
    <row r="66" spans="7:8" ht="14.25">
      <c r="G66" s="26"/>
      <c r="H66" s="26"/>
    </row>
    <row r="67" spans="7:8" ht="14.25">
      <c r="G67" s="26"/>
      <c r="H67" s="26"/>
    </row>
    <row r="68" spans="7:8" ht="14.25">
      <c r="G68" s="26"/>
      <c r="H68" s="26"/>
    </row>
    <row r="69" spans="7:8" ht="14.25">
      <c r="G69" s="26"/>
      <c r="H69" s="26"/>
    </row>
    <row r="70" spans="7:8" ht="14.25">
      <c r="G70" s="26"/>
      <c r="H70" s="26"/>
    </row>
    <row r="71" spans="7:8" ht="14.25">
      <c r="G71" s="26"/>
      <c r="H71" s="26"/>
    </row>
    <row r="72" spans="7:8" ht="14.25">
      <c r="G72" s="26"/>
      <c r="H72" s="26"/>
    </row>
    <row r="73" spans="7:8" ht="14.25">
      <c r="G73" s="26"/>
      <c r="H73" s="26"/>
    </row>
    <row r="74" spans="7:8" ht="14.25">
      <c r="G74" s="26"/>
      <c r="H74" s="26"/>
    </row>
    <row r="75" spans="7:8" ht="14.25">
      <c r="G75" s="26"/>
      <c r="H75" s="26"/>
    </row>
    <row r="76" spans="7:8" ht="14.25">
      <c r="G76" s="26"/>
      <c r="H76" s="26"/>
    </row>
    <row r="77" spans="7:8" ht="14.25">
      <c r="G77" s="26"/>
      <c r="H77" s="26"/>
    </row>
    <row r="78" spans="7:8" ht="14.25">
      <c r="G78" s="26"/>
      <c r="H78" s="26"/>
    </row>
    <row r="79" spans="7:8" ht="14.25">
      <c r="G79" s="26"/>
      <c r="H79" s="26"/>
    </row>
    <row r="80" spans="7:8" ht="14.25">
      <c r="G80" s="26"/>
      <c r="H80" s="26"/>
    </row>
    <row r="81" spans="7:8" ht="14.25">
      <c r="G81" s="26"/>
      <c r="H81" s="26"/>
    </row>
    <row r="82" spans="7:8" ht="14.25">
      <c r="G82" s="26"/>
      <c r="H82" s="26"/>
    </row>
    <row r="83" spans="7:8" ht="14.25">
      <c r="G83" s="26"/>
      <c r="H83" s="26"/>
    </row>
    <row r="84" spans="7:8" ht="14.25">
      <c r="G84" s="26"/>
      <c r="H84" s="26"/>
    </row>
    <row r="85" spans="7:8" ht="14.25">
      <c r="G85" s="26"/>
      <c r="H85" s="26"/>
    </row>
    <row r="86" spans="7:8" ht="14.25">
      <c r="G86" s="26"/>
      <c r="H86" s="26"/>
    </row>
    <row r="87" spans="7:8" ht="14.25">
      <c r="G87" s="26"/>
      <c r="H87" s="26"/>
    </row>
    <row r="88" spans="7:8" ht="14.25">
      <c r="G88" s="26"/>
      <c r="H88" s="26"/>
    </row>
    <row r="89" spans="7:8" ht="14.25">
      <c r="G89" s="26"/>
      <c r="H89" s="26"/>
    </row>
    <row r="90" spans="7:8" ht="14.25">
      <c r="G90" s="26"/>
      <c r="H90" s="26"/>
    </row>
    <row r="91" spans="7:8" ht="14.25">
      <c r="G91" s="26"/>
      <c r="H91" s="26"/>
    </row>
    <row r="92" spans="7:8" ht="14.25">
      <c r="G92" s="26"/>
      <c r="H92" s="26"/>
    </row>
    <row r="93" spans="7:8" ht="14.25">
      <c r="G93" s="26"/>
      <c r="H93" s="26"/>
    </row>
    <row r="94" spans="7:8" ht="14.25">
      <c r="G94" s="26"/>
      <c r="H94" s="26"/>
    </row>
    <row r="95" spans="7:8" ht="14.25">
      <c r="G95" s="26"/>
      <c r="H95" s="26"/>
    </row>
    <row r="96" spans="7:8" ht="14.25">
      <c r="G96" s="26"/>
      <c r="H96" s="26"/>
    </row>
    <row r="97" spans="7:8" ht="14.25">
      <c r="G97" s="26"/>
      <c r="H97" s="26"/>
    </row>
    <row r="98" spans="7:8" ht="14.25">
      <c r="G98" s="26"/>
      <c r="H98" s="26"/>
    </row>
    <row r="99" spans="7:8" ht="14.25">
      <c r="G99" s="26"/>
      <c r="H99" s="26"/>
    </row>
    <row r="100" spans="7:8" ht="14.25">
      <c r="G100" s="26"/>
      <c r="H100" s="26"/>
    </row>
    <row r="101" spans="7:8" ht="14.25">
      <c r="G101" s="26"/>
      <c r="H101" s="26"/>
    </row>
    <row r="102" spans="7:8" ht="14.25">
      <c r="G102" s="26"/>
      <c r="H102" s="26"/>
    </row>
    <row r="103" spans="7:8" ht="14.25">
      <c r="G103" s="26"/>
      <c r="H103" s="26"/>
    </row>
    <row r="104" spans="7:8" ht="14.25">
      <c r="G104" s="26"/>
      <c r="H104" s="26"/>
    </row>
    <row r="105" spans="7:8" ht="14.25">
      <c r="G105" s="26"/>
      <c r="H105" s="26"/>
    </row>
    <row r="106" spans="7:8" ht="14.25">
      <c r="G106" s="26"/>
      <c r="H106" s="26"/>
    </row>
    <row r="107" spans="7:8" ht="14.25">
      <c r="G107" s="26"/>
      <c r="H107" s="26"/>
    </row>
    <row r="108" spans="7:8" ht="14.25">
      <c r="G108" s="26"/>
      <c r="H108" s="26"/>
    </row>
    <row r="109" spans="7:8" ht="14.25">
      <c r="G109" s="26"/>
      <c r="H109" s="26"/>
    </row>
    <row r="110" spans="7:8" ht="14.25">
      <c r="G110" s="26"/>
      <c r="H110" s="26"/>
    </row>
    <row r="111" spans="7:8" ht="14.25">
      <c r="G111" s="26"/>
      <c r="H111" s="26"/>
    </row>
    <row r="112" spans="7:8" ht="14.25">
      <c r="G112" s="26"/>
      <c r="H112" s="26"/>
    </row>
    <row r="113" spans="7:8" ht="14.25">
      <c r="G113" s="26"/>
      <c r="H113" s="26"/>
    </row>
    <row r="114" spans="7:8" ht="14.25">
      <c r="G114" s="26"/>
      <c r="H114" s="26"/>
    </row>
    <row r="115" spans="7:8" ht="14.25">
      <c r="G115" s="26"/>
      <c r="H115" s="26"/>
    </row>
    <row r="116" spans="7:8" ht="14.25">
      <c r="G116" s="26"/>
      <c r="H116" s="26"/>
    </row>
    <row r="117" spans="7:8" ht="14.25">
      <c r="G117" s="26"/>
      <c r="H117" s="26"/>
    </row>
    <row r="118" spans="7:8" ht="14.25">
      <c r="G118" s="26"/>
      <c r="H118" s="26"/>
    </row>
    <row r="119" spans="7:8" ht="14.25">
      <c r="G119" s="26"/>
      <c r="H119" s="26"/>
    </row>
    <row r="120" spans="7:8" ht="14.25">
      <c r="G120" s="26"/>
      <c r="H120" s="26"/>
    </row>
    <row r="121" spans="7:8" ht="14.25">
      <c r="G121" s="26"/>
      <c r="H121" s="26"/>
    </row>
    <row r="122" spans="7:8" ht="14.25">
      <c r="G122" s="26"/>
      <c r="H122" s="26"/>
    </row>
    <row r="123" spans="7:8" ht="14.25">
      <c r="G123" s="26"/>
      <c r="H123" s="26"/>
    </row>
    <row r="124" spans="7:8" ht="14.25">
      <c r="G124" s="26"/>
      <c r="H124" s="26"/>
    </row>
    <row r="125" spans="7:8" ht="14.25">
      <c r="G125" s="26"/>
      <c r="H125" s="26"/>
    </row>
    <row r="126" spans="7:8" ht="14.25">
      <c r="G126" s="26"/>
      <c r="H126" s="26"/>
    </row>
    <row r="127" spans="7:8" ht="14.25">
      <c r="G127" s="26"/>
      <c r="H127" s="26"/>
    </row>
    <row r="128" spans="7:8" ht="14.25">
      <c r="G128" s="26"/>
      <c r="H128" s="26"/>
    </row>
    <row r="129" spans="7:8" ht="14.25">
      <c r="G129" s="26"/>
      <c r="H129" s="26"/>
    </row>
    <row r="130" spans="7:8" ht="14.25">
      <c r="G130" s="26"/>
      <c r="H130" s="26"/>
    </row>
    <row r="131" spans="7:8" ht="14.25">
      <c r="G131" s="26"/>
      <c r="H131" s="26"/>
    </row>
    <row r="132" spans="7:8" ht="14.25">
      <c r="G132" s="26"/>
      <c r="H132" s="26"/>
    </row>
    <row r="133" spans="7:8" ht="14.25">
      <c r="G133" s="26"/>
      <c r="H133" s="26"/>
    </row>
    <row r="134" spans="7:8" ht="14.25">
      <c r="G134" s="26"/>
      <c r="H134" s="26"/>
    </row>
    <row r="135" spans="7:8" ht="14.25">
      <c r="G135" s="26"/>
      <c r="H135" s="26"/>
    </row>
  </sheetData>
  <sheetProtection password="8E71" sheet="1" objects="1" scenarios="1"/>
  <protectedRanges>
    <protectedRange sqref="G49:G50" name="PREMIUM OT ALREADY PAID"/>
    <protectedRange sqref="G42" name="SPECIAL ITEMS"/>
    <protectedRange sqref="G33:G37" name="LUMP SUM"/>
    <protectedRange sqref="F10:F18 G19:G20" name="BASIC COMPENSATION"/>
    <protectedRange sqref="C6:C8" name="EE RATE"/>
    <protectedRange sqref="C3:E3" name="EE DATA"/>
  </protectedRanges>
  <mergeCells count="11">
    <mergeCell ref="A49:B50"/>
    <mergeCell ref="A42:B43"/>
    <mergeCell ref="A8:B8"/>
    <mergeCell ref="A3:B3"/>
    <mergeCell ref="A6:B6"/>
    <mergeCell ref="A10:B20"/>
    <mergeCell ref="A21:A41"/>
    <mergeCell ref="B21:B25"/>
    <mergeCell ref="B27:B31"/>
    <mergeCell ref="B33:B37"/>
    <mergeCell ref="B39:B41"/>
  </mergeCells>
  <dataValidations count="1">
    <dataValidation allowBlank="1" showInputMessage="1" showErrorMessage="1" errorTitle="MAX 40 REGULAR HOURS" error="ENTER HOURS &gt; 40 IN 101" sqref="F10"/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131"/>
  <sheetViews>
    <sheetView zoomScalePageLayoutView="0" workbookViewId="0" topLeftCell="A1">
      <pane ySplit="1" topLeftCell="A116" activePane="bottomLeft" state="frozen"/>
      <selection pane="topLeft" activeCell="A1" sqref="A1"/>
      <selection pane="bottomLeft" activeCell="C141" sqref="C141:C143"/>
    </sheetView>
  </sheetViews>
  <sheetFormatPr defaultColWidth="9.140625" defaultRowHeight="15"/>
  <cols>
    <col min="1" max="1" width="10.28125" style="14" customWidth="1"/>
    <col min="2" max="2" width="8.8515625" style="10" customWidth="1"/>
    <col min="3" max="3" width="8.8515625" style="0" customWidth="1"/>
    <col min="6" max="6" width="34.00390625" style="0" bestFit="1" customWidth="1"/>
    <col min="7" max="7" width="9.8515625" style="0" customWidth="1"/>
    <col min="8" max="8" width="4.28125" style="0" customWidth="1"/>
    <col min="9" max="9" width="3.8515625" style="0" customWidth="1"/>
    <col min="10" max="10" width="3.28125" style="0" customWidth="1"/>
    <col min="11" max="11" width="6.140625" style="0" customWidth="1"/>
    <col min="12" max="12" width="8.8515625" style="0" customWidth="1"/>
    <col min="13" max="13" width="4.28125" style="0" customWidth="1"/>
    <col min="14" max="14" width="7.00390625" style="5" customWidth="1"/>
    <col min="15" max="15" width="5.140625" style="5" customWidth="1"/>
    <col min="16" max="21" width="8.8515625" style="0" customWidth="1"/>
    <col min="22" max="22" width="25.7109375" style="0" customWidth="1"/>
    <col min="23" max="25" width="8.8515625" style="0" customWidth="1"/>
  </cols>
  <sheetData>
    <row r="1" spans="1:25" s="7" customFormat="1" ht="15">
      <c r="A1" s="12" t="s">
        <v>472</v>
      </c>
      <c r="B1" s="8">
        <v>1</v>
      </c>
      <c r="C1" s="9" t="s">
        <v>459</v>
      </c>
      <c r="D1" s="9" t="s">
        <v>458</v>
      </c>
      <c r="E1" s="9" t="s">
        <v>0</v>
      </c>
      <c r="F1" s="9" t="s">
        <v>457</v>
      </c>
      <c r="G1" s="9" t="s">
        <v>450</v>
      </c>
      <c r="H1" s="9" t="s">
        <v>1</v>
      </c>
      <c r="I1" s="9" t="s">
        <v>2</v>
      </c>
      <c r="J1" s="9" t="s">
        <v>3</v>
      </c>
      <c r="K1" s="9" t="s">
        <v>4</v>
      </c>
      <c r="L1" s="9" t="s">
        <v>5</v>
      </c>
      <c r="M1" s="9" t="s">
        <v>6</v>
      </c>
      <c r="N1" s="8"/>
      <c r="O1" s="8"/>
      <c r="P1" s="9" t="s">
        <v>7</v>
      </c>
      <c r="Q1" s="9" t="s">
        <v>8</v>
      </c>
      <c r="R1" s="9" t="s">
        <v>9</v>
      </c>
      <c r="S1" s="9" t="s">
        <v>10</v>
      </c>
      <c r="T1" s="9" t="s">
        <v>11</v>
      </c>
      <c r="U1" s="9" t="s">
        <v>12</v>
      </c>
      <c r="V1" s="9" t="s">
        <v>13</v>
      </c>
      <c r="W1" s="9" t="s">
        <v>14</v>
      </c>
      <c r="X1" s="9" t="s">
        <v>15</v>
      </c>
      <c r="Y1" s="9" t="s">
        <v>16</v>
      </c>
    </row>
    <row r="2" spans="1:25" s="11" customFormat="1" ht="15">
      <c r="A2" s="13"/>
      <c r="B2" s="8">
        <v>2</v>
      </c>
      <c r="C2" s="1" t="s">
        <v>49</v>
      </c>
      <c r="D2" s="1" t="s">
        <v>50</v>
      </c>
      <c r="E2" s="2">
        <v>6039</v>
      </c>
      <c r="F2" s="1" t="s">
        <v>51</v>
      </c>
      <c r="G2" s="2">
        <v>0</v>
      </c>
      <c r="H2" s="1" t="s">
        <v>21</v>
      </c>
      <c r="I2" s="1" t="s">
        <v>17</v>
      </c>
      <c r="J2" s="1" t="s">
        <v>17</v>
      </c>
      <c r="K2" s="1" t="s">
        <v>52</v>
      </c>
      <c r="L2" s="1" t="s">
        <v>21</v>
      </c>
      <c r="M2" s="1" t="s">
        <v>17</v>
      </c>
      <c r="N2" s="3">
        <v>0</v>
      </c>
      <c r="O2" s="3">
        <v>0</v>
      </c>
      <c r="P2" s="1" t="s">
        <v>17</v>
      </c>
      <c r="Q2" s="1" t="s">
        <v>21</v>
      </c>
      <c r="R2" s="1" t="s">
        <v>21</v>
      </c>
      <c r="S2" s="1" t="s">
        <v>21</v>
      </c>
      <c r="T2" s="1" t="s">
        <v>21</v>
      </c>
      <c r="U2" s="1" t="s">
        <v>17</v>
      </c>
      <c r="V2" s="1" t="s">
        <v>53</v>
      </c>
      <c r="W2" s="1" t="s">
        <v>23</v>
      </c>
      <c r="X2" s="1" t="s">
        <v>48</v>
      </c>
      <c r="Y2" s="1" t="s">
        <v>17</v>
      </c>
    </row>
    <row r="3" spans="2:25" ht="15">
      <c r="B3" s="8">
        <v>3</v>
      </c>
      <c r="C3" s="1" t="s">
        <v>54</v>
      </c>
      <c r="D3" s="1" t="s">
        <v>50</v>
      </c>
      <c r="E3" s="2">
        <v>6039</v>
      </c>
      <c r="F3" s="1" t="s">
        <v>55</v>
      </c>
      <c r="G3" s="2">
        <v>0</v>
      </c>
      <c r="H3" s="1" t="s">
        <v>17</v>
      </c>
      <c r="I3" s="1" t="s">
        <v>21</v>
      </c>
      <c r="J3" s="1" t="s">
        <v>17</v>
      </c>
      <c r="K3" s="1" t="s">
        <v>17</v>
      </c>
      <c r="L3" s="1" t="s">
        <v>21</v>
      </c>
      <c r="M3" s="1" t="s">
        <v>17</v>
      </c>
      <c r="N3" s="5">
        <v>0</v>
      </c>
      <c r="O3" s="5">
        <v>0</v>
      </c>
      <c r="P3" s="1" t="s">
        <v>17</v>
      </c>
      <c r="Q3" s="1" t="s">
        <v>21</v>
      </c>
      <c r="R3" s="1" t="s">
        <v>21</v>
      </c>
      <c r="S3" s="1" t="s">
        <v>21</v>
      </c>
      <c r="T3" s="1" t="s">
        <v>21</v>
      </c>
      <c r="U3" s="1" t="s">
        <v>17</v>
      </c>
      <c r="V3" s="1" t="s">
        <v>56</v>
      </c>
      <c r="W3" s="1" t="s">
        <v>23</v>
      </c>
      <c r="X3" s="1" t="s">
        <v>48</v>
      </c>
      <c r="Y3" s="1" t="s">
        <v>17</v>
      </c>
    </row>
    <row r="4" spans="2:25" ht="15">
      <c r="B4" s="8">
        <v>4</v>
      </c>
      <c r="C4" s="1" t="s">
        <v>57</v>
      </c>
      <c r="D4" s="1" t="s">
        <v>58</v>
      </c>
      <c r="E4" s="2">
        <v>6035</v>
      </c>
      <c r="F4" s="1" t="s">
        <v>59</v>
      </c>
      <c r="G4" s="2">
        <v>0</v>
      </c>
      <c r="H4" s="1" t="s">
        <v>21</v>
      </c>
      <c r="I4" s="1" t="s">
        <v>17</v>
      </c>
      <c r="J4" s="1" t="s">
        <v>17</v>
      </c>
      <c r="K4" s="1" t="s">
        <v>52</v>
      </c>
      <c r="L4" s="1" t="s">
        <v>21</v>
      </c>
      <c r="M4" s="1" t="s">
        <v>17</v>
      </c>
      <c r="N4" s="5">
        <v>0</v>
      </c>
      <c r="O4" s="5">
        <v>0</v>
      </c>
      <c r="P4" s="1" t="s">
        <v>17</v>
      </c>
      <c r="Q4" s="1" t="s">
        <v>21</v>
      </c>
      <c r="R4" s="1" t="s">
        <v>21</v>
      </c>
      <c r="S4" s="1" t="s">
        <v>21</v>
      </c>
      <c r="T4" s="1" t="s">
        <v>21</v>
      </c>
      <c r="U4" s="1" t="s">
        <v>17</v>
      </c>
      <c r="V4" s="1" t="s">
        <v>60</v>
      </c>
      <c r="W4" s="1" t="s">
        <v>23</v>
      </c>
      <c r="X4" s="1" t="s">
        <v>48</v>
      </c>
      <c r="Y4" s="1" t="s">
        <v>17</v>
      </c>
    </row>
    <row r="5" spans="2:25" ht="15">
      <c r="B5" s="8">
        <v>5</v>
      </c>
      <c r="C5" s="1" t="s">
        <v>61</v>
      </c>
      <c r="D5" s="1" t="s">
        <v>62</v>
      </c>
      <c r="E5" s="2">
        <v>6011</v>
      </c>
      <c r="F5" s="1" t="s">
        <v>63</v>
      </c>
      <c r="G5" s="2">
        <v>0</v>
      </c>
      <c r="H5" s="1" t="s">
        <v>17</v>
      </c>
      <c r="I5" s="1" t="s">
        <v>21</v>
      </c>
      <c r="J5" s="1" t="s">
        <v>17</v>
      </c>
      <c r="K5" s="1" t="s">
        <v>17</v>
      </c>
      <c r="L5" s="1" t="s">
        <v>21</v>
      </c>
      <c r="M5" s="1" t="s">
        <v>17</v>
      </c>
      <c r="N5" s="5">
        <v>0</v>
      </c>
      <c r="O5" s="5">
        <v>0</v>
      </c>
      <c r="P5" s="1" t="s">
        <v>17</v>
      </c>
      <c r="Q5" s="1" t="s">
        <v>21</v>
      </c>
      <c r="R5" s="1" t="s">
        <v>21</v>
      </c>
      <c r="S5" s="1" t="s">
        <v>21</v>
      </c>
      <c r="T5" s="1" t="s">
        <v>21</v>
      </c>
      <c r="U5" s="1" t="s">
        <v>17</v>
      </c>
      <c r="V5" s="1" t="s">
        <v>64</v>
      </c>
      <c r="W5" s="1" t="s">
        <v>23</v>
      </c>
      <c r="X5" s="1" t="s">
        <v>48</v>
      </c>
      <c r="Y5" s="1" t="s">
        <v>17</v>
      </c>
    </row>
    <row r="6" spans="2:25" ht="15">
      <c r="B6" s="8">
        <v>6</v>
      </c>
      <c r="C6" s="1" t="s">
        <v>65</v>
      </c>
      <c r="D6" s="1" t="s">
        <v>66</v>
      </c>
      <c r="E6" s="2">
        <v>6045</v>
      </c>
      <c r="F6" s="1" t="s">
        <v>67</v>
      </c>
      <c r="G6" s="2">
        <v>0</v>
      </c>
      <c r="H6" s="1" t="s">
        <v>17</v>
      </c>
      <c r="I6" s="1" t="s">
        <v>21</v>
      </c>
      <c r="J6" s="1" t="s">
        <v>17</v>
      </c>
      <c r="K6" s="1" t="s">
        <v>52</v>
      </c>
      <c r="L6" s="1" t="s">
        <v>21</v>
      </c>
      <c r="M6" s="1" t="s">
        <v>17</v>
      </c>
      <c r="N6" s="5">
        <v>0</v>
      </c>
      <c r="O6" s="5">
        <v>0</v>
      </c>
      <c r="P6" s="1" t="s">
        <v>21</v>
      </c>
      <c r="Q6" s="1" t="s">
        <v>21</v>
      </c>
      <c r="R6" s="1" t="s">
        <v>21</v>
      </c>
      <c r="S6" s="1" t="s">
        <v>21</v>
      </c>
      <c r="T6" s="1" t="s">
        <v>21</v>
      </c>
      <c r="U6" s="1" t="s">
        <v>17</v>
      </c>
      <c r="V6" s="1" t="s">
        <v>68</v>
      </c>
      <c r="W6" s="1" t="s">
        <v>23</v>
      </c>
      <c r="X6" s="1" t="s">
        <v>69</v>
      </c>
      <c r="Y6" s="1" t="s">
        <v>17</v>
      </c>
    </row>
    <row r="7" spans="2:25" ht="15">
      <c r="B7" s="8">
        <v>7</v>
      </c>
      <c r="C7" s="1" t="s">
        <v>118</v>
      </c>
      <c r="D7" s="1" t="s">
        <v>119</v>
      </c>
      <c r="E7" s="2">
        <v>6038</v>
      </c>
      <c r="F7" s="1" t="s">
        <v>120</v>
      </c>
      <c r="G7" s="2">
        <v>0</v>
      </c>
      <c r="H7" s="1" t="s">
        <v>17</v>
      </c>
      <c r="I7" s="1" t="s">
        <v>21</v>
      </c>
      <c r="J7" s="1" t="s">
        <v>17</v>
      </c>
      <c r="K7" s="1" t="s">
        <v>52</v>
      </c>
      <c r="L7" s="1" t="s">
        <v>21</v>
      </c>
      <c r="M7" s="1" t="s">
        <v>17</v>
      </c>
      <c r="N7" s="5">
        <v>0</v>
      </c>
      <c r="O7" s="5">
        <v>0</v>
      </c>
      <c r="P7" s="1" t="s">
        <v>21</v>
      </c>
      <c r="Q7" s="1" t="s">
        <v>21</v>
      </c>
      <c r="R7" s="1" t="s">
        <v>21</v>
      </c>
      <c r="S7" s="1" t="s">
        <v>21</v>
      </c>
      <c r="T7" s="1" t="s">
        <v>21</v>
      </c>
      <c r="U7" s="1" t="s">
        <v>17</v>
      </c>
      <c r="V7" s="1" t="s">
        <v>121</v>
      </c>
      <c r="W7" s="1" t="s">
        <v>23</v>
      </c>
      <c r="X7" s="1" t="s">
        <v>69</v>
      </c>
      <c r="Y7" s="1" t="s">
        <v>17</v>
      </c>
    </row>
    <row r="8" spans="2:25" ht="15">
      <c r="B8" s="8">
        <v>8</v>
      </c>
      <c r="C8" s="1" t="s">
        <v>162</v>
      </c>
      <c r="D8" s="1" t="s">
        <v>163</v>
      </c>
      <c r="E8" s="2">
        <v>6035</v>
      </c>
      <c r="F8" s="1" t="s">
        <v>164</v>
      </c>
      <c r="G8" s="2">
        <v>0</v>
      </c>
      <c r="H8" s="1" t="s">
        <v>17</v>
      </c>
      <c r="I8" s="1" t="s">
        <v>21</v>
      </c>
      <c r="J8" s="1" t="s">
        <v>17</v>
      </c>
      <c r="K8" s="1" t="s">
        <v>17</v>
      </c>
      <c r="L8" s="1" t="s">
        <v>21</v>
      </c>
      <c r="M8" s="1" t="s">
        <v>17</v>
      </c>
      <c r="N8" s="5">
        <v>0</v>
      </c>
      <c r="O8" s="5">
        <v>0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17</v>
      </c>
      <c r="V8" s="1" t="s">
        <v>165</v>
      </c>
      <c r="W8" s="1" t="s">
        <v>23</v>
      </c>
      <c r="X8" s="1" t="s">
        <v>69</v>
      </c>
      <c r="Y8" s="1" t="s">
        <v>17</v>
      </c>
    </row>
    <row r="9" spans="1:25" s="4" customFormat="1" ht="15">
      <c r="A9" s="14"/>
      <c r="B9" s="8">
        <v>9</v>
      </c>
      <c r="C9" s="17" t="s">
        <v>512</v>
      </c>
      <c r="D9" s="17">
        <v>723</v>
      </c>
      <c r="E9" s="2">
        <v>6032</v>
      </c>
      <c r="F9" s="1" t="s">
        <v>511</v>
      </c>
      <c r="G9" s="2">
        <v>0</v>
      </c>
      <c r="H9" s="1"/>
      <c r="I9" s="1" t="s">
        <v>21</v>
      </c>
      <c r="J9" s="1"/>
      <c r="K9" s="1"/>
      <c r="L9" s="1" t="s">
        <v>21</v>
      </c>
      <c r="M9" s="1"/>
      <c r="N9" s="5">
        <v>0</v>
      </c>
      <c r="O9" s="5">
        <v>0</v>
      </c>
      <c r="P9" s="1"/>
      <c r="Q9" s="1" t="s">
        <v>21</v>
      </c>
      <c r="R9" s="1"/>
      <c r="S9" s="1"/>
      <c r="T9" s="1" t="s">
        <v>21</v>
      </c>
      <c r="U9" s="1"/>
      <c r="V9" s="1" t="s">
        <v>204</v>
      </c>
      <c r="W9" s="1"/>
      <c r="X9" s="1"/>
      <c r="Y9" s="1"/>
    </row>
    <row r="10" spans="2:25" ht="15">
      <c r="B10" s="8">
        <v>10</v>
      </c>
      <c r="C10" s="1" t="s">
        <v>201</v>
      </c>
      <c r="D10" s="1" t="s">
        <v>202</v>
      </c>
      <c r="E10" s="2">
        <v>6039</v>
      </c>
      <c r="F10" s="1" t="s">
        <v>203</v>
      </c>
      <c r="G10" s="2">
        <v>0</v>
      </c>
      <c r="H10" s="1" t="s">
        <v>17</v>
      </c>
      <c r="I10" s="1" t="s">
        <v>21</v>
      </c>
      <c r="J10" s="1" t="s">
        <v>17</v>
      </c>
      <c r="K10" s="1" t="s">
        <v>52</v>
      </c>
      <c r="L10" s="1" t="s">
        <v>21</v>
      </c>
      <c r="M10" s="1" t="s">
        <v>17</v>
      </c>
      <c r="N10" s="5">
        <v>0</v>
      </c>
      <c r="O10" s="5">
        <v>0</v>
      </c>
      <c r="P10" s="1" t="s">
        <v>21</v>
      </c>
      <c r="Q10" s="1" t="s">
        <v>21</v>
      </c>
      <c r="R10" s="1" t="s">
        <v>21</v>
      </c>
      <c r="S10" s="1" t="s">
        <v>21</v>
      </c>
      <c r="T10" s="1" t="s">
        <v>21</v>
      </c>
      <c r="U10" s="1" t="s">
        <v>17</v>
      </c>
      <c r="V10" s="1" t="s">
        <v>204</v>
      </c>
      <c r="W10" s="1" t="s">
        <v>23</v>
      </c>
      <c r="X10" s="1" t="s">
        <v>69</v>
      </c>
      <c r="Y10" s="1" t="s">
        <v>17</v>
      </c>
    </row>
    <row r="11" spans="2:25" ht="15">
      <c r="B11" s="8">
        <v>11</v>
      </c>
      <c r="C11" s="1" t="s">
        <v>210</v>
      </c>
      <c r="D11" s="1" t="s">
        <v>211</v>
      </c>
      <c r="E11" s="2">
        <v>6039</v>
      </c>
      <c r="F11" s="1" t="s">
        <v>212</v>
      </c>
      <c r="G11" s="2">
        <v>0</v>
      </c>
      <c r="H11" s="1" t="s">
        <v>17</v>
      </c>
      <c r="I11" s="1" t="s">
        <v>21</v>
      </c>
      <c r="J11" s="1" t="s">
        <v>17</v>
      </c>
      <c r="K11" s="1" t="s">
        <v>52</v>
      </c>
      <c r="L11" s="1" t="s">
        <v>21</v>
      </c>
      <c r="M11" s="1" t="s">
        <v>17</v>
      </c>
      <c r="N11" s="5">
        <v>0</v>
      </c>
      <c r="O11" s="5">
        <v>0</v>
      </c>
      <c r="P11" s="1" t="s">
        <v>17</v>
      </c>
      <c r="Q11" s="1" t="s">
        <v>21</v>
      </c>
      <c r="R11" s="1" t="s">
        <v>21</v>
      </c>
      <c r="S11" s="1" t="s">
        <v>21</v>
      </c>
      <c r="T11" s="1" t="s">
        <v>21</v>
      </c>
      <c r="U11" s="1" t="s">
        <v>17</v>
      </c>
      <c r="V11" s="1" t="s">
        <v>213</v>
      </c>
      <c r="W11" s="1" t="s">
        <v>23</v>
      </c>
      <c r="X11" s="1" t="s">
        <v>48</v>
      </c>
      <c r="Y11" s="1" t="s">
        <v>17</v>
      </c>
    </row>
    <row r="12" spans="2:25" ht="15">
      <c r="B12" s="8">
        <v>12</v>
      </c>
      <c r="C12" s="1" t="s">
        <v>230</v>
      </c>
      <c r="D12" s="1" t="s">
        <v>231</v>
      </c>
      <c r="E12" s="2">
        <v>6034</v>
      </c>
      <c r="F12" s="1" t="s">
        <v>232</v>
      </c>
      <c r="G12" s="2">
        <v>0</v>
      </c>
      <c r="H12" s="1" t="s">
        <v>17</v>
      </c>
      <c r="I12" s="1" t="s">
        <v>21</v>
      </c>
      <c r="J12" s="1" t="s">
        <v>17</v>
      </c>
      <c r="K12" s="1" t="s">
        <v>52</v>
      </c>
      <c r="L12" s="1" t="s">
        <v>21</v>
      </c>
      <c r="M12" s="1" t="s">
        <v>17</v>
      </c>
      <c r="N12" s="5">
        <v>0</v>
      </c>
      <c r="O12" s="5">
        <v>0</v>
      </c>
      <c r="P12" s="1" t="s">
        <v>21</v>
      </c>
      <c r="Q12" s="1" t="s">
        <v>21</v>
      </c>
      <c r="R12" s="1" t="s">
        <v>21</v>
      </c>
      <c r="S12" s="1" t="s">
        <v>21</v>
      </c>
      <c r="T12" s="1" t="s">
        <v>21</v>
      </c>
      <c r="U12" s="1" t="s">
        <v>17</v>
      </c>
      <c r="V12" s="1" t="s">
        <v>233</v>
      </c>
      <c r="W12" s="1" t="s">
        <v>23</v>
      </c>
      <c r="X12" s="1" t="s">
        <v>69</v>
      </c>
      <c r="Y12" s="1" t="s">
        <v>17</v>
      </c>
    </row>
    <row r="13" spans="2:25" ht="15">
      <c r="B13" s="8">
        <v>13</v>
      </c>
      <c r="C13" s="1" t="s">
        <v>246</v>
      </c>
      <c r="D13" s="1" t="s">
        <v>247</v>
      </c>
      <c r="E13" s="2">
        <v>6039</v>
      </c>
      <c r="F13" s="1" t="s">
        <v>248</v>
      </c>
      <c r="G13" s="2">
        <v>0</v>
      </c>
      <c r="H13" s="1" t="s">
        <v>17</v>
      </c>
      <c r="I13" s="1" t="s">
        <v>21</v>
      </c>
      <c r="J13" s="1" t="s">
        <v>17</v>
      </c>
      <c r="K13" s="1" t="s">
        <v>52</v>
      </c>
      <c r="L13" s="1" t="s">
        <v>21</v>
      </c>
      <c r="M13" s="1" t="s">
        <v>17</v>
      </c>
      <c r="N13" s="5">
        <v>0</v>
      </c>
      <c r="O13" s="5">
        <v>0</v>
      </c>
      <c r="P13" s="1" t="s">
        <v>21</v>
      </c>
      <c r="Q13" s="1" t="s">
        <v>21</v>
      </c>
      <c r="R13" s="1" t="s">
        <v>21</v>
      </c>
      <c r="S13" s="1" t="s">
        <v>21</v>
      </c>
      <c r="T13" s="1" t="s">
        <v>21</v>
      </c>
      <c r="U13" s="1" t="s">
        <v>17</v>
      </c>
      <c r="V13" s="1" t="s">
        <v>249</v>
      </c>
      <c r="W13" s="1" t="s">
        <v>23</v>
      </c>
      <c r="X13" s="1" t="s">
        <v>69</v>
      </c>
      <c r="Y13" s="1" t="s">
        <v>17</v>
      </c>
    </row>
    <row r="14" spans="2:25" ht="15">
      <c r="B14" s="8">
        <v>14</v>
      </c>
      <c r="C14" s="1" t="s">
        <v>315</v>
      </c>
      <c r="D14" s="1" t="s">
        <v>316</v>
      </c>
      <c r="E14" s="2">
        <v>6039</v>
      </c>
      <c r="F14" s="1" t="s">
        <v>317</v>
      </c>
      <c r="G14" s="2">
        <v>0</v>
      </c>
      <c r="H14" s="1" t="s">
        <v>17</v>
      </c>
      <c r="I14" s="1" t="s">
        <v>21</v>
      </c>
      <c r="J14" s="1" t="s">
        <v>17</v>
      </c>
      <c r="K14" s="1" t="s">
        <v>17</v>
      </c>
      <c r="L14" s="1" t="s">
        <v>21</v>
      </c>
      <c r="M14" s="1" t="s">
        <v>17</v>
      </c>
      <c r="N14" s="5">
        <v>0</v>
      </c>
      <c r="O14" s="5">
        <v>0</v>
      </c>
      <c r="P14" s="1" t="s">
        <v>21</v>
      </c>
      <c r="Q14" s="1" t="s">
        <v>21</v>
      </c>
      <c r="R14" s="1" t="s">
        <v>21</v>
      </c>
      <c r="S14" s="1" t="s">
        <v>21</v>
      </c>
      <c r="T14" s="1" t="s">
        <v>21</v>
      </c>
      <c r="U14" s="1" t="s">
        <v>17</v>
      </c>
      <c r="V14" s="1" t="s">
        <v>318</v>
      </c>
      <c r="W14" s="1" t="s">
        <v>23</v>
      </c>
      <c r="X14" s="1" t="s">
        <v>69</v>
      </c>
      <c r="Y14" s="1" t="s">
        <v>17</v>
      </c>
    </row>
    <row r="15" spans="2:25" ht="15">
      <c r="B15" s="8">
        <v>15</v>
      </c>
      <c r="C15" s="1" t="s">
        <v>339</v>
      </c>
      <c r="D15" s="1" t="s">
        <v>340</v>
      </c>
      <c r="E15" s="2">
        <v>6039</v>
      </c>
      <c r="F15" s="1" t="s">
        <v>341</v>
      </c>
      <c r="G15" s="2">
        <v>0</v>
      </c>
      <c r="H15" s="1" t="s">
        <v>17</v>
      </c>
      <c r="I15" s="1" t="s">
        <v>21</v>
      </c>
      <c r="J15" s="1" t="s">
        <v>17</v>
      </c>
      <c r="K15" s="1" t="s">
        <v>17</v>
      </c>
      <c r="L15" s="1" t="s">
        <v>21</v>
      </c>
      <c r="M15" s="1" t="s">
        <v>17</v>
      </c>
      <c r="N15" s="5">
        <v>0</v>
      </c>
      <c r="O15" s="5">
        <v>0</v>
      </c>
      <c r="P15" s="1" t="s">
        <v>17</v>
      </c>
      <c r="Q15" s="1" t="s">
        <v>21</v>
      </c>
      <c r="R15" s="1" t="s">
        <v>21</v>
      </c>
      <c r="S15" s="1" t="s">
        <v>21</v>
      </c>
      <c r="T15" s="1" t="s">
        <v>21</v>
      </c>
      <c r="U15" s="1" t="s">
        <v>17</v>
      </c>
      <c r="V15" s="1" t="s">
        <v>342</v>
      </c>
      <c r="W15" s="1" t="s">
        <v>23</v>
      </c>
      <c r="X15" s="1" t="s">
        <v>48</v>
      </c>
      <c r="Y15" s="1" t="s">
        <v>17</v>
      </c>
    </row>
    <row r="16" spans="2:25" ht="15">
      <c r="B16" s="8">
        <v>16</v>
      </c>
      <c r="C16" s="1" t="s">
        <v>352</v>
      </c>
      <c r="D16" s="1" t="s">
        <v>353</v>
      </c>
      <c r="E16" s="2">
        <v>6039</v>
      </c>
      <c r="F16" s="1" t="s">
        <v>354</v>
      </c>
      <c r="G16" s="2">
        <v>0</v>
      </c>
      <c r="H16" s="1" t="s">
        <v>17</v>
      </c>
      <c r="I16" s="1" t="s">
        <v>21</v>
      </c>
      <c r="J16" s="1" t="s">
        <v>17</v>
      </c>
      <c r="K16" s="1" t="s">
        <v>17</v>
      </c>
      <c r="L16" s="1" t="s">
        <v>21</v>
      </c>
      <c r="M16" s="1" t="s">
        <v>17</v>
      </c>
      <c r="N16" s="5">
        <v>0</v>
      </c>
      <c r="O16" s="5">
        <v>0</v>
      </c>
      <c r="P16" s="1" t="s">
        <v>21</v>
      </c>
      <c r="Q16" s="1" t="s">
        <v>21</v>
      </c>
      <c r="R16" s="1" t="s">
        <v>21</v>
      </c>
      <c r="S16" s="1" t="s">
        <v>21</v>
      </c>
      <c r="T16" s="1" t="s">
        <v>21</v>
      </c>
      <c r="U16" s="1" t="s">
        <v>17</v>
      </c>
      <c r="V16" s="1" t="s">
        <v>355</v>
      </c>
      <c r="W16" s="1" t="s">
        <v>23</v>
      </c>
      <c r="X16" s="1" t="s">
        <v>69</v>
      </c>
      <c r="Y16" s="1" t="s">
        <v>17</v>
      </c>
    </row>
    <row r="17" spans="2:25" ht="15">
      <c r="B17" s="8">
        <v>17</v>
      </c>
      <c r="C17" s="1" t="s">
        <v>374</v>
      </c>
      <c r="D17" s="1" t="s">
        <v>375</v>
      </c>
      <c r="E17" s="2">
        <v>6039</v>
      </c>
      <c r="F17" s="1" t="s">
        <v>376</v>
      </c>
      <c r="G17" s="2">
        <v>0</v>
      </c>
      <c r="H17" s="1" t="s">
        <v>17</v>
      </c>
      <c r="I17" s="1" t="s">
        <v>21</v>
      </c>
      <c r="J17" s="1" t="s">
        <v>17</v>
      </c>
      <c r="K17" s="1" t="s">
        <v>17</v>
      </c>
      <c r="L17" s="1" t="s">
        <v>21</v>
      </c>
      <c r="M17" s="1" t="s">
        <v>17</v>
      </c>
      <c r="N17" s="5">
        <v>0</v>
      </c>
      <c r="O17" s="5">
        <v>0</v>
      </c>
      <c r="P17" s="1" t="s">
        <v>21</v>
      </c>
      <c r="Q17" s="1" t="s">
        <v>21</v>
      </c>
      <c r="R17" s="1" t="s">
        <v>21</v>
      </c>
      <c r="S17" s="1" t="s">
        <v>21</v>
      </c>
      <c r="T17" s="1" t="s">
        <v>21</v>
      </c>
      <c r="U17" s="1" t="s">
        <v>17</v>
      </c>
      <c r="V17" s="1" t="s">
        <v>377</v>
      </c>
      <c r="W17" s="1" t="s">
        <v>23</v>
      </c>
      <c r="X17" s="1" t="s">
        <v>69</v>
      </c>
      <c r="Y17" s="1" t="s">
        <v>17</v>
      </c>
    </row>
    <row r="18" spans="2:25" ht="15">
      <c r="B18" s="8">
        <v>18</v>
      </c>
      <c r="C18" s="1" t="s">
        <v>393</v>
      </c>
      <c r="D18" s="1" t="s">
        <v>394</v>
      </c>
      <c r="E18" s="2">
        <v>6035</v>
      </c>
      <c r="F18" s="1" t="s">
        <v>395</v>
      </c>
      <c r="G18" s="2">
        <v>0</v>
      </c>
      <c r="H18" s="1" t="s">
        <v>17</v>
      </c>
      <c r="I18" s="1" t="s">
        <v>21</v>
      </c>
      <c r="J18" s="1" t="s">
        <v>17</v>
      </c>
      <c r="K18" s="1" t="s">
        <v>17</v>
      </c>
      <c r="L18" s="1" t="s">
        <v>21</v>
      </c>
      <c r="M18" s="1" t="s">
        <v>17</v>
      </c>
      <c r="N18" s="5">
        <v>0</v>
      </c>
      <c r="O18" s="5">
        <v>0</v>
      </c>
      <c r="P18" s="1" t="s">
        <v>17</v>
      </c>
      <c r="Q18" s="1" t="s">
        <v>21</v>
      </c>
      <c r="R18" s="1" t="s">
        <v>21</v>
      </c>
      <c r="S18" s="1" t="s">
        <v>21</v>
      </c>
      <c r="T18" s="1" t="s">
        <v>21</v>
      </c>
      <c r="U18" s="1" t="s">
        <v>17</v>
      </c>
      <c r="V18" s="1" t="s">
        <v>396</v>
      </c>
      <c r="W18" s="1" t="s">
        <v>23</v>
      </c>
      <c r="X18" s="1" t="s">
        <v>48</v>
      </c>
      <c r="Y18" s="1" t="s">
        <v>17</v>
      </c>
    </row>
    <row r="19" spans="2:25" ht="15">
      <c r="B19" s="8">
        <v>19</v>
      </c>
      <c r="C19" s="1" t="s">
        <v>397</v>
      </c>
      <c r="D19" s="1" t="s">
        <v>398</v>
      </c>
      <c r="E19" s="2">
        <v>6035</v>
      </c>
      <c r="F19" s="1" t="s">
        <v>399</v>
      </c>
      <c r="G19" s="2">
        <v>0</v>
      </c>
      <c r="H19" s="1" t="s">
        <v>17</v>
      </c>
      <c r="I19" s="1" t="s">
        <v>21</v>
      </c>
      <c r="J19" s="1" t="s">
        <v>17</v>
      </c>
      <c r="K19" s="1" t="s">
        <v>17</v>
      </c>
      <c r="L19" s="1" t="s">
        <v>21</v>
      </c>
      <c r="M19" s="1" t="s">
        <v>17</v>
      </c>
      <c r="N19" s="5">
        <v>0</v>
      </c>
      <c r="O19" s="5">
        <v>0</v>
      </c>
      <c r="P19" s="1" t="s">
        <v>21</v>
      </c>
      <c r="Q19" s="1" t="s">
        <v>21</v>
      </c>
      <c r="R19" s="1" t="s">
        <v>21</v>
      </c>
      <c r="S19" s="1" t="s">
        <v>21</v>
      </c>
      <c r="T19" s="1" t="s">
        <v>21</v>
      </c>
      <c r="U19" s="1" t="s">
        <v>17</v>
      </c>
      <c r="V19" s="1" t="s">
        <v>400</v>
      </c>
      <c r="W19" s="1" t="s">
        <v>23</v>
      </c>
      <c r="X19" s="1" t="s">
        <v>69</v>
      </c>
      <c r="Y19" s="1" t="s">
        <v>17</v>
      </c>
    </row>
    <row r="20" spans="2:25" ht="15">
      <c r="B20" s="8">
        <v>20</v>
      </c>
      <c r="C20" s="1" t="s">
        <v>429</v>
      </c>
      <c r="D20" s="1" t="s">
        <v>430</v>
      </c>
      <c r="E20" s="2">
        <v>6035</v>
      </c>
      <c r="F20" s="1" t="s">
        <v>431</v>
      </c>
      <c r="G20" s="2">
        <v>0</v>
      </c>
      <c r="H20" s="1" t="s">
        <v>17</v>
      </c>
      <c r="I20" s="1" t="s">
        <v>21</v>
      </c>
      <c r="J20" s="1" t="s">
        <v>17</v>
      </c>
      <c r="K20" s="1" t="s">
        <v>17</v>
      </c>
      <c r="L20" s="1" t="s">
        <v>21</v>
      </c>
      <c r="M20" s="1" t="s">
        <v>17</v>
      </c>
      <c r="N20" s="5">
        <v>0</v>
      </c>
      <c r="O20" s="5">
        <v>0</v>
      </c>
      <c r="P20" s="1" t="s">
        <v>17</v>
      </c>
      <c r="Q20" s="1" t="s">
        <v>21</v>
      </c>
      <c r="R20" s="1" t="s">
        <v>21</v>
      </c>
      <c r="S20" s="1" t="s">
        <v>21</v>
      </c>
      <c r="T20" s="1" t="s">
        <v>21</v>
      </c>
      <c r="U20" s="1" t="s">
        <v>17</v>
      </c>
      <c r="V20" s="1" t="s">
        <v>432</v>
      </c>
      <c r="W20" s="1" t="s">
        <v>23</v>
      </c>
      <c r="X20" s="1" t="s">
        <v>48</v>
      </c>
      <c r="Y20" s="1" t="s">
        <v>17</v>
      </c>
    </row>
    <row r="21" spans="2:25" ht="15">
      <c r="B21" s="8">
        <v>21</v>
      </c>
      <c r="C21" s="1" t="s">
        <v>356</v>
      </c>
      <c r="D21" s="1" t="s">
        <v>357</v>
      </c>
      <c r="E21" s="2">
        <v>6039</v>
      </c>
      <c r="F21" s="1" t="s">
        <v>358</v>
      </c>
      <c r="G21" s="2">
        <v>0</v>
      </c>
      <c r="H21" s="1" t="s">
        <v>17</v>
      </c>
      <c r="I21" s="1" t="s">
        <v>21</v>
      </c>
      <c r="J21" s="1" t="s">
        <v>17</v>
      </c>
      <c r="K21" s="1" t="s">
        <v>17</v>
      </c>
      <c r="L21" s="1" t="s">
        <v>21</v>
      </c>
      <c r="M21" s="1" t="s">
        <v>17</v>
      </c>
      <c r="N21" s="5">
        <v>0</v>
      </c>
      <c r="O21" s="5">
        <v>0</v>
      </c>
      <c r="P21" s="1" t="s">
        <v>21</v>
      </c>
      <c r="Q21" s="1" t="s">
        <v>21</v>
      </c>
      <c r="R21" s="1" t="s">
        <v>21</v>
      </c>
      <c r="S21" s="1" t="s">
        <v>21</v>
      </c>
      <c r="T21" s="1" t="s">
        <v>21</v>
      </c>
      <c r="U21" s="1" t="s">
        <v>17</v>
      </c>
      <c r="V21" s="1" t="s">
        <v>359</v>
      </c>
      <c r="W21" s="1" t="s">
        <v>23</v>
      </c>
      <c r="X21" s="1" t="s">
        <v>69</v>
      </c>
      <c r="Y21" s="1" t="s">
        <v>17</v>
      </c>
    </row>
    <row r="22" spans="2:25" ht="15">
      <c r="B22" s="8">
        <v>22</v>
      </c>
      <c r="C22" s="1" t="s">
        <v>183</v>
      </c>
      <c r="D22" s="1" t="s">
        <v>184</v>
      </c>
      <c r="E22" s="2">
        <v>6034</v>
      </c>
      <c r="F22" s="1" t="s">
        <v>185</v>
      </c>
      <c r="G22" s="2">
        <v>0</v>
      </c>
      <c r="H22" s="1" t="s">
        <v>17</v>
      </c>
      <c r="I22" s="1" t="s">
        <v>21</v>
      </c>
      <c r="J22" s="1" t="s">
        <v>17</v>
      </c>
      <c r="K22" s="1" t="s">
        <v>17</v>
      </c>
      <c r="L22" s="1" t="s">
        <v>21</v>
      </c>
      <c r="M22" s="1" t="s">
        <v>17</v>
      </c>
      <c r="N22" s="5">
        <v>0</v>
      </c>
      <c r="O22" s="5">
        <v>0</v>
      </c>
      <c r="P22" s="1" t="s">
        <v>17</v>
      </c>
      <c r="Q22" s="1" t="s">
        <v>17</v>
      </c>
      <c r="R22" s="1" t="s">
        <v>17</v>
      </c>
      <c r="S22" s="1" t="s">
        <v>17</v>
      </c>
      <c r="T22" s="1" t="s">
        <v>21</v>
      </c>
      <c r="U22" s="1" t="s">
        <v>17</v>
      </c>
      <c r="V22" s="1" t="s">
        <v>186</v>
      </c>
      <c r="W22" s="1" t="s">
        <v>23</v>
      </c>
      <c r="X22" s="1" t="s">
        <v>17</v>
      </c>
      <c r="Y22" s="1" t="s">
        <v>17</v>
      </c>
    </row>
    <row r="23" spans="2:25" ht="15">
      <c r="B23" s="8">
        <v>23</v>
      </c>
      <c r="C23" s="1" t="s">
        <v>179</v>
      </c>
      <c r="D23" s="1" t="s">
        <v>180</v>
      </c>
      <c r="E23" s="2">
        <v>6034</v>
      </c>
      <c r="F23" s="1" t="s">
        <v>181</v>
      </c>
      <c r="G23" s="2">
        <v>0</v>
      </c>
      <c r="H23" s="1" t="s">
        <v>17</v>
      </c>
      <c r="I23" s="1" t="s">
        <v>21</v>
      </c>
      <c r="J23" s="1" t="s">
        <v>17</v>
      </c>
      <c r="K23" s="1" t="s">
        <v>52</v>
      </c>
      <c r="L23" s="1" t="s">
        <v>21</v>
      </c>
      <c r="M23" s="1" t="s">
        <v>17</v>
      </c>
      <c r="N23" s="5">
        <v>0</v>
      </c>
      <c r="O23" s="5">
        <v>0</v>
      </c>
      <c r="P23" s="1" t="s">
        <v>21</v>
      </c>
      <c r="Q23" s="1" t="s">
        <v>21</v>
      </c>
      <c r="R23" s="1" t="s">
        <v>21</v>
      </c>
      <c r="S23" s="1" t="s">
        <v>21</v>
      </c>
      <c r="T23" s="1" t="s">
        <v>21</v>
      </c>
      <c r="U23" s="1" t="s">
        <v>17</v>
      </c>
      <c r="V23" s="1" t="s">
        <v>182</v>
      </c>
      <c r="W23" s="1" t="s">
        <v>23</v>
      </c>
      <c r="X23" s="1" t="s">
        <v>69</v>
      </c>
      <c r="Y23" s="1" t="s">
        <v>17</v>
      </c>
    </row>
    <row r="24" spans="2:25" ht="15">
      <c r="B24" s="8">
        <v>24</v>
      </c>
      <c r="C24" s="1" t="s">
        <v>348</v>
      </c>
      <c r="D24" s="1" t="s">
        <v>349</v>
      </c>
      <c r="E24" s="2">
        <v>6039</v>
      </c>
      <c r="F24" s="1" t="s">
        <v>350</v>
      </c>
      <c r="G24" s="2">
        <v>0</v>
      </c>
      <c r="H24" s="1" t="s">
        <v>17</v>
      </c>
      <c r="I24" s="1" t="s">
        <v>21</v>
      </c>
      <c r="J24" s="1" t="s">
        <v>17</v>
      </c>
      <c r="K24" s="1" t="s">
        <v>17</v>
      </c>
      <c r="L24" s="1" t="s">
        <v>21</v>
      </c>
      <c r="M24" s="1" t="s">
        <v>17</v>
      </c>
      <c r="N24" s="5">
        <v>0</v>
      </c>
      <c r="O24" s="5">
        <v>0</v>
      </c>
      <c r="P24" s="1" t="s">
        <v>21</v>
      </c>
      <c r="Q24" s="1" t="s">
        <v>21</v>
      </c>
      <c r="R24" s="1" t="s">
        <v>21</v>
      </c>
      <c r="S24" s="1" t="s">
        <v>21</v>
      </c>
      <c r="T24" s="1" t="s">
        <v>21</v>
      </c>
      <c r="U24" s="1" t="s">
        <v>17</v>
      </c>
      <c r="V24" s="1" t="s">
        <v>351</v>
      </c>
      <c r="W24" s="1" t="s">
        <v>23</v>
      </c>
      <c r="X24" s="1" t="s">
        <v>69</v>
      </c>
      <c r="Y24" s="1" t="s">
        <v>17</v>
      </c>
    </row>
    <row r="25" ht="15">
      <c r="B25" s="8">
        <v>25</v>
      </c>
    </row>
    <row r="26" ht="15">
      <c r="B26" s="8">
        <v>26</v>
      </c>
    </row>
    <row r="27" spans="1:25" s="4" customFormat="1" ht="15">
      <c r="A27" s="14"/>
      <c r="B27" s="8">
        <v>27</v>
      </c>
      <c r="C27" s="1"/>
      <c r="D27" s="1"/>
      <c r="E27" s="2"/>
      <c r="F27" s="1"/>
      <c r="G27" s="2"/>
      <c r="H27" s="1"/>
      <c r="I27" s="1"/>
      <c r="J27" s="1"/>
      <c r="K27" s="1"/>
      <c r="L27" s="1"/>
      <c r="M27" s="1"/>
      <c r="N27" s="5"/>
      <c r="O27" s="5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4" customFormat="1" ht="15">
      <c r="A28" s="14"/>
      <c r="B28" s="8">
        <v>28</v>
      </c>
      <c r="C28" s="1"/>
      <c r="D28" s="1"/>
      <c r="E28" s="2"/>
      <c r="F28" s="1"/>
      <c r="G28" s="2"/>
      <c r="H28" s="1"/>
      <c r="I28" s="1"/>
      <c r="J28" s="1"/>
      <c r="K28" s="1"/>
      <c r="L28" s="1"/>
      <c r="M28" s="1"/>
      <c r="N28" s="5"/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4" customFormat="1" ht="15">
      <c r="A29" s="14"/>
      <c r="B29" s="8">
        <v>29</v>
      </c>
      <c r="C29" s="1"/>
      <c r="D29" s="1"/>
      <c r="E29" s="2"/>
      <c r="F29" s="1"/>
      <c r="G29" s="2"/>
      <c r="H29" s="1"/>
      <c r="I29" s="1"/>
      <c r="J29" s="1"/>
      <c r="K29" s="1"/>
      <c r="L29" s="1"/>
      <c r="M29" s="1"/>
      <c r="N29" s="5"/>
      <c r="O29" s="5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4" customFormat="1" ht="15">
      <c r="A30" s="14"/>
      <c r="B30" s="8">
        <v>30</v>
      </c>
      <c r="C30" s="1"/>
      <c r="D30" s="1"/>
      <c r="E30" s="2"/>
      <c r="F30" s="1"/>
      <c r="G30" s="2"/>
      <c r="H30" s="1"/>
      <c r="I30" s="1"/>
      <c r="J30" s="1"/>
      <c r="K30" s="1"/>
      <c r="L30" s="1"/>
      <c r="M30" s="1"/>
      <c r="N30" s="5"/>
      <c r="O30" s="5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7" customFormat="1" ht="15">
      <c r="A31" s="12" t="s">
        <v>464</v>
      </c>
      <c r="B31" s="8">
        <v>1</v>
      </c>
      <c r="C31" s="9" t="s">
        <v>459</v>
      </c>
      <c r="D31" s="9" t="s">
        <v>458</v>
      </c>
      <c r="E31" s="9" t="s">
        <v>0</v>
      </c>
      <c r="F31" s="9" t="s">
        <v>457</v>
      </c>
      <c r="G31" s="9" t="s">
        <v>450</v>
      </c>
      <c r="H31" s="9" t="s">
        <v>1</v>
      </c>
      <c r="I31" s="9" t="s">
        <v>2</v>
      </c>
      <c r="J31" s="9" t="s">
        <v>3</v>
      </c>
      <c r="K31" s="9" t="s">
        <v>4</v>
      </c>
      <c r="L31" s="9" t="s">
        <v>5</v>
      </c>
      <c r="M31" s="9" t="s">
        <v>6</v>
      </c>
      <c r="N31" s="8"/>
      <c r="O31" s="8"/>
      <c r="P31" s="9" t="s">
        <v>7</v>
      </c>
      <c r="Q31" s="9" t="s">
        <v>8</v>
      </c>
      <c r="R31" s="9" t="s">
        <v>9</v>
      </c>
      <c r="S31" s="9" t="s">
        <v>10</v>
      </c>
      <c r="T31" s="9" t="s">
        <v>11</v>
      </c>
      <c r="U31" s="9" t="s">
        <v>12</v>
      </c>
      <c r="V31" s="9" t="s">
        <v>13</v>
      </c>
      <c r="W31" s="9" t="s">
        <v>14</v>
      </c>
      <c r="X31" s="9" t="s">
        <v>15</v>
      </c>
      <c r="Y31" s="9" t="s">
        <v>16</v>
      </c>
    </row>
    <row r="32" spans="2:25" ht="15">
      <c r="B32" s="8">
        <v>2</v>
      </c>
      <c r="C32" s="1" t="s">
        <v>191</v>
      </c>
      <c r="D32" s="1" t="s">
        <v>192</v>
      </c>
      <c r="E32" s="2">
        <v>6039</v>
      </c>
      <c r="F32" s="1" t="s">
        <v>193</v>
      </c>
      <c r="G32" s="2">
        <v>0.41</v>
      </c>
      <c r="H32" s="1" t="s">
        <v>21</v>
      </c>
      <c r="I32" s="1" t="s">
        <v>17</v>
      </c>
      <c r="J32" s="1" t="s">
        <v>17</v>
      </c>
      <c r="K32" s="1" t="s">
        <v>22</v>
      </c>
      <c r="L32" s="1" t="s">
        <v>21</v>
      </c>
      <c r="M32" s="1" t="s">
        <v>17</v>
      </c>
      <c r="N32" s="5">
        <f aca="true" t="shared" si="0" ref="N32:N69">G32*1</f>
        <v>0.41</v>
      </c>
      <c r="O32" s="5" t="s">
        <v>464</v>
      </c>
      <c r="P32" s="1" t="s">
        <v>21</v>
      </c>
      <c r="Q32" s="1" t="s">
        <v>21</v>
      </c>
      <c r="R32" s="1" t="s">
        <v>21</v>
      </c>
      <c r="S32" s="1" t="s">
        <v>21</v>
      </c>
      <c r="T32" s="1" t="s">
        <v>21</v>
      </c>
      <c r="U32" s="1" t="s">
        <v>17</v>
      </c>
      <c r="V32" s="1" t="s">
        <v>194</v>
      </c>
      <c r="W32" s="1" t="s">
        <v>23</v>
      </c>
      <c r="X32" s="1" t="s">
        <v>69</v>
      </c>
      <c r="Y32" s="1" t="s">
        <v>195</v>
      </c>
    </row>
    <row r="33" spans="2:25" ht="15">
      <c r="B33" s="8">
        <v>3</v>
      </c>
      <c r="C33" s="1" t="s">
        <v>196</v>
      </c>
      <c r="D33" s="1" t="s">
        <v>197</v>
      </c>
      <c r="E33" s="2">
        <v>6039</v>
      </c>
      <c r="F33" s="1" t="s">
        <v>198</v>
      </c>
      <c r="G33" s="2">
        <v>9</v>
      </c>
      <c r="H33" s="1" t="s">
        <v>21</v>
      </c>
      <c r="I33" s="1" t="s">
        <v>17</v>
      </c>
      <c r="J33" s="1" t="s">
        <v>17</v>
      </c>
      <c r="K33" s="1" t="s">
        <v>17</v>
      </c>
      <c r="L33" s="1" t="s">
        <v>21</v>
      </c>
      <c r="M33" s="1" t="s">
        <v>17</v>
      </c>
      <c r="N33" s="5">
        <f t="shared" si="0"/>
        <v>9</v>
      </c>
      <c r="O33" s="5" t="s">
        <v>464</v>
      </c>
      <c r="P33" s="1" t="s">
        <v>17</v>
      </c>
      <c r="Q33" s="1" t="s">
        <v>21</v>
      </c>
      <c r="R33" s="1" t="s">
        <v>21</v>
      </c>
      <c r="S33" s="1" t="s">
        <v>21</v>
      </c>
      <c r="T33" s="1" t="s">
        <v>21</v>
      </c>
      <c r="U33" s="1" t="s">
        <v>17</v>
      </c>
      <c r="V33" s="1" t="s">
        <v>199</v>
      </c>
      <c r="W33" s="1" t="s">
        <v>200</v>
      </c>
      <c r="X33" s="1" t="s">
        <v>48</v>
      </c>
      <c r="Y33" s="1" t="s">
        <v>17</v>
      </c>
    </row>
    <row r="34" spans="2:25" ht="15">
      <c r="B34" s="8">
        <v>4</v>
      </c>
      <c r="C34" s="1" t="s">
        <v>319</v>
      </c>
      <c r="D34" s="1" t="s">
        <v>320</v>
      </c>
      <c r="E34" s="2">
        <v>6039</v>
      </c>
      <c r="F34" s="1" t="s">
        <v>321</v>
      </c>
      <c r="G34" s="2">
        <v>0.49</v>
      </c>
      <c r="H34" s="1" t="s">
        <v>21</v>
      </c>
      <c r="I34" s="1" t="s">
        <v>17</v>
      </c>
      <c r="J34" s="1" t="s">
        <v>17</v>
      </c>
      <c r="K34" s="1" t="s">
        <v>22</v>
      </c>
      <c r="L34" s="1" t="s">
        <v>21</v>
      </c>
      <c r="M34" s="1" t="s">
        <v>17</v>
      </c>
      <c r="N34" s="5">
        <f t="shared" si="0"/>
        <v>0.49</v>
      </c>
      <c r="O34" s="5" t="s">
        <v>464</v>
      </c>
      <c r="P34" s="1" t="s">
        <v>17</v>
      </c>
      <c r="Q34" s="1" t="s">
        <v>21</v>
      </c>
      <c r="R34" s="1" t="s">
        <v>21</v>
      </c>
      <c r="S34" s="1" t="s">
        <v>21</v>
      </c>
      <c r="T34" s="1" t="s">
        <v>21</v>
      </c>
      <c r="U34" s="1" t="s">
        <v>17</v>
      </c>
      <c r="V34" s="1" t="s">
        <v>322</v>
      </c>
      <c r="W34" s="1" t="s">
        <v>23</v>
      </c>
      <c r="X34" s="1" t="s">
        <v>48</v>
      </c>
      <c r="Y34" s="1" t="s">
        <v>323</v>
      </c>
    </row>
    <row r="35" spans="2:25" ht="15">
      <c r="B35" s="8">
        <v>5</v>
      </c>
      <c r="C35" s="1" t="s">
        <v>370</v>
      </c>
      <c r="D35" s="1" t="s">
        <v>371</v>
      </c>
      <c r="E35" s="2">
        <v>6039</v>
      </c>
      <c r="F35" s="1" t="s">
        <v>372</v>
      </c>
      <c r="G35" s="2">
        <v>1.11</v>
      </c>
      <c r="H35" s="1" t="s">
        <v>21</v>
      </c>
      <c r="I35" s="1" t="s">
        <v>17</v>
      </c>
      <c r="J35" s="1" t="s">
        <v>17</v>
      </c>
      <c r="K35" s="1" t="s">
        <v>17</v>
      </c>
      <c r="L35" s="1" t="s">
        <v>21</v>
      </c>
      <c r="M35" s="1" t="s">
        <v>17</v>
      </c>
      <c r="N35" s="5">
        <f t="shared" si="0"/>
        <v>1.11</v>
      </c>
      <c r="O35" s="5" t="s">
        <v>464</v>
      </c>
      <c r="P35" s="1" t="s">
        <v>21</v>
      </c>
      <c r="Q35" s="1" t="s">
        <v>21</v>
      </c>
      <c r="R35" s="1" t="s">
        <v>21</v>
      </c>
      <c r="S35" s="1" t="s">
        <v>21</v>
      </c>
      <c r="T35" s="1" t="s">
        <v>21</v>
      </c>
      <c r="U35" s="1" t="s">
        <v>17</v>
      </c>
      <c r="V35" s="1" t="s">
        <v>373</v>
      </c>
      <c r="W35" s="1" t="s">
        <v>23</v>
      </c>
      <c r="X35" s="1" t="s">
        <v>69</v>
      </c>
      <c r="Y35" s="1" t="s">
        <v>17</v>
      </c>
    </row>
    <row r="36" spans="2:25" ht="15">
      <c r="B36" s="8">
        <v>6</v>
      </c>
      <c r="C36" s="1" t="s">
        <v>388</v>
      </c>
      <c r="D36" s="1" t="s">
        <v>389</v>
      </c>
      <c r="E36" s="2">
        <v>6039</v>
      </c>
      <c r="F36" s="1" t="s">
        <v>390</v>
      </c>
      <c r="G36" s="2">
        <v>0.49</v>
      </c>
      <c r="H36" s="1" t="s">
        <v>21</v>
      </c>
      <c r="I36" s="1" t="s">
        <v>17</v>
      </c>
      <c r="J36" s="1" t="s">
        <v>17</v>
      </c>
      <c r="K36" s="1" t="s">
        <v>22</v>
      </c>
      <c r="L36" s="1" t="s">
        <v>21</v>
      </c>
      <c r="M36" s="1" t="s">
        <v>17</v>
      </c>
      <c r="N36" s="5">
        <f t="shared" si="0"/>
        <v>0.49</v>
      </c>
      <c r="O36" s="5" t="s">
        <v>464</v>
      </c>
      <c r="P36" s="1" t="s">
        <v>21</v>
      </c>
      <c r="Q36" s="1" t="s">
        <v>21</v>
      </c>
      <c r="R36" s="1" t="s">
        <v>21</v>
      </c>
      <c r="S36" s="1" t="s">
        <v>21</v>
      </c>
      <c r="T36" s="1" t="s">
        <v>21</v>
      </c>
      <c r="U36" s="1" t="s">
        <v>17</v>
      </c>
      <c r="V36" s="1" t="s">
        <v>391</v>
      </c>
      <c r="W36" s="1" t="s">
        <v>23</v>
      </c>
      <c r="X36" s="1" t="s">
        <v>69</v>
      </c>
      <c r="Y36" s="1" t="s">
        <v>392</v>
      </c>
    </row>
    <row r="37" spans="2:25" ht="15">
      <c r="B37" s="8">
        <v>7</v>
      </c>
      <c r="C37" s="1" t="s">
        <v>378</v>
      </c>
      <c r="D37" s="1" t="s">
        <v>379</v>
      </c>
      <c r="E37" s="2">
        <v>6039</v>
      </c>
      <c r="F37" s="1" t="s">
        <v>380</v>
      </c>
      <c r="G37" s="2">
        <v>0.49</v>
      </c>
      <c r="H37" s="1" t="s">
        <v>21</v>
      </c>
      <c r="I37" s="1" t="s">
        <v>17</v>
      </c>
      <c r="J37" s="1" t="s">
        <v>17</v>
      </c>
      <c r="K37" s="1" t="s">
        <v>22</v>
      </c>
      <c r="L37" s="1" t="s">
        <v>21</v>
      </c>
      <c r="M37" s="1" t="s">
        <v>17</v>
      </c>
      <c r="N37" s="5">
        <f t="shared" si="0"/>
        <v>0.49</v>
      </c>
      <c r="O37" s="5" t="s">
        <v>464</v>
      </c>
      <c r="P37" s="1" t="s">
        <v>21</v>
      </c>
      <c r="Q37" s="1" t="s">
        <v>21</v>
      </c>
      <c r="R37" s="1" t="s">
        <v>21</v>
      </c>
      <c r="S37" s="1" t="s">
        <v>21</v>
      </c>
      <c r="T37" s="1" t="s">
        <v>21</v>
      </c>
      <c r="U37" s="1" t="s">
        <v>17</v>
      </c>
      <c r="V37" s="1" t="s">
        <v>381</v>
      </c>
      <c r="W37" s="1" t="s">
        <v>23</v>
      </c>
      <c r="X37" s="1" t="s">
        <v>69</v>
      </c>
      <c r="Y37" s="1" t="s">
        <v>382</v>
      </c>
    </row>
    <row r="38" spans="2:25" ht="15">
      <c r="B38" s="8">
        <v>8</v>
      </c>
      <c r="C38" s="1" t="s">
        <v>383</v>
      </c>
      <c r="D38" s="1" t="s">
        <v>384</v>
      </c>
      <c r="E38" s="2">
        <v>6039</v>
      </c>
      <c r="F38" s="1" t="s">
        <v>385</v>
      </c>
      <c r="G38" s="2">
        <v>0.49</v>
      </c>
      <c r="H38" s="1" t="s">
        <v>21</v>
      </c>
      <c r="I38" s="1" t="s">
        <v>17</v>
      </c>
      <c r="J38" s="1" t="s">
        <v>17</v>
      </c>
      <c r="K38" s="1" t="s">
        <v>22</v>
      </c>
      <c r="L38" s="1" t="s">
        <v>21</v>
      </c>
      <c r="M38" s="1" t="s">
        <v>17</v>
      </c>
      <c r="N38" s="5">
        <f t="shared" si="0"/>
        <v>0.49</v>
      </c>
      <c r="O38" s="5" t="s">
        <v>464</v>
      </c>
      <c r="P38" s="1" t="s">
        <v>21</v>
      </c>
      <c r="Q38" s="1" t="s">
        <v>21</v>
      </c>
      <c r="R38" s="1" t="s">
        <v>21</v>
      </c>
      <c r="S38" s="1" t="s">
        <v>21</v>
      </c>
      <c r="T38" s="1" t="s">
        <v>21</v>
      </c>
      <c r="U38" s="1" t="s">
        <v>17</v>
      </c>
      <c r="V38" s="1" t="s">
        <v>386</v>
      </c>
      <c r="W38" s="1" t="s">
        <v>23</v>
      </c>
      <c r="X38" s="1" t="s">
        <v>69</v>
      </c>
      <c r="Y38" s="1" t="s">
        <v>387</v>
      </c>
    </row>
    <row r="39" spans="2:25" ht="15">
      <c r="B39" s="8">
        <v>9</v>
      </c>
      <c r="C39" s="1" t="s">
        <v>250</v>
      </c>
      <c r="D39" s="1" t="s">
        <v>251</v>
      </c>
      <c r="E39" s="2">
        <v>6039</v>
      </c>
      <c r="F39" s="1" t="s">
        <v>252</v>
      </c>
      <c r="G39" s="2">
        <v>0.32</v>
      </c>
      <c r="H39" s="1" t="s">
        <v>21</v>
      </c>
      <c r="I39" s="1" t="s">
        <v>17</v>
      </c>
      <c r="J39" s="1" t="s">
        <v>17</v>
      </c>
      <c r="K39" s="1" t="s">
        <v>22</v>
      </c>
      <c r="L39" s="1" t="s">
        <v>21</v>
      </c>
      <c r="M39" s="1" t="s">
        <v>17</v>
      </c>
      <c r="N39" s="5">
        <f t="shared" si="0"/>
        <v>0.32</v>
      </c>
      <c r="O39" s="5" t="s">
        <v>464</v>
      </c>
      <c r="P39" s="1" t="s">
        <v>21</v>
      </c>
      <c r="Q39" s="1" t="s">
        <v>21</v>
      </c>
      <c r="R39" s="1" t="s">
        <v>21</v>
      </c>
      <c r="S39" s="1" t="s">
        <v>21</v>
      </c>
      <c r="T39" s="1" t="s">
        <v>21</v>
      </c>
      <c r="U39" s="1" t="s">
        <v>17</v>
      </c>
      <c r="V39" s="1" t="s">
        <v>253</v>
      </c>
      <c r="W39" s="1" t="s">
        <v>23</v>
      </c>
      <c r="X39" s="1" t="s">
        <v>69</v>
      </c>
      <c r="Y39" s="1" t="s">
        <v>254</v>
      </c>
    </row>
    <row r="40" spans="2:25" ht="15">
      <c r="B40" s="8">
        <v>10</v>
      </c>
      <c r="C40" s="1" t="s">
        <v>295</v>
      </c>
      <c r="D40" s="1" t="s">
        <v>296</v>
      </c>
      <c r="E40" s="2">
        <v>6039</v>
      </c>
      <c r="F40" s="1" t="s">
        <v>297</v>
      </c>
      <c r="G40" s="2">
        <v>0.87</v>
      </c>
      <c r="H40" s="1" t="s">
        <v>21</v>
      </c>
      <c r="I40" s="1" t="s">
        <v>17</v>
      </c>
      <c r="J40" s="1" t="s">
        <v>17</v>
      </c>
      <c r="K40" s="1" t="s">
        <v>22</v>
      </c>
      <c r="L40" s="1" t="s">
        <v>21</v>
      </c>
      <c r="M40" s="1" t="s">
        <v>17</v>
      </c>
      <c r="N40" s="5">
        <f t="shared" si="0"/>
        <v>0.87</v>
      </c>
      <c r="O40" s="5" t="s">
        <v>464</v>
      </c>
      <c r="P40" s="1" t="s">
        <v>17</v>
      </c>
      <c r="Q40" s="1" t="s">
        <v>21</v>
      </c>
      <c r="R40" s="1" t="s">
        <v>21</v>
      </c>
      <c r="S40" s="1" t="s">
        <v>21</v>
      </c>
      <c r="T40" s="1" t="s">
        <v>21</v>
      </c>
      <c r="U40" s="1" t="s">
        <v>17</v>
      </c>
      <c r="V40" s="1" t="s">
        <v>298</v>
      </c>
      <c r="W40" s="1" t="s">
        <v>23</v>
      </c>
      <c r="X40" s="1" t="s">
        <v>48</v>
      </c>
      <c r="Y40" s="1" t="s">
        <v>299</v>
      </c>
    </row>
    <row r="41" spans="2:25" ht="15">
      <c r="B41" s="8">
        <v>11</v>
      </c>
      <c r="C41" s="1" t="s">
        <v>265</v>
      </c>
      <c r="D41" s="1" t="s">
        <v>266</v>
      </c>
      <c r="E41" s="2">
        <v>6039</v>
      </c>
      <c r="F41" s="1" t="s">
        <v>267</v>
      </c>
      <c r="G41" s="2">
        <v>1.25</v>
      </c>
      <c r="H41" s="1" t="s">
        <v>21</v>
      </c>
      <c r="I41" s="1" t="s">
        <v>17</v>
      </c>
      <c r="J41" s="1" t="s">
        <v>17</v>
      </c>
      <c r="K41" s="1" t="s">
        <v>22</v>
      </c>
      <c r="L41" s="1" t="s">
        <v>21</v>
      </c>
      <c r="M41" s="1" t="s">
        <v>17</v>
      </c>
      <c r="N41" s="5">
        <f t="shared" si="0"/>
        <v>1.25</v>
      </c>
      <c r="O41" s="5" t="s">
        <v>464</v>
      </c>
      <c r="P41" s="1" t="s">
        <v>21</v>
      </c>
      <c r="Q41" s="1" t="s">
        <v>21</v>
      </c>
      <c r="R41" s="1" t="s">
        <v>21</v>
      </c>
      <c r="S41" s="1" t="s">
        <v>21</v>
      </c>
      <c r="T41" s="1" t="s">
        <v>21</v>
      </c>
      <c r="U41" s="1" t="s">
        <v>17</v>
      </c>
      <c r="V41" s="1" t="s">
        <v>268</v>
      </c>
      <c r="W41" s="1" t="s">
        <v>23</v>
      </c>
      <c r="X41" s="1" t="s">
        <v>69</v>
      </c>
      <c r="Y41" s="1" t="s">
        <v>269</v>
      </c>
    </row>
    <row r="42" spans="2:25" ht="15">
      <c r="B42" s="8">
        <v>12</v>
      </c>
      <c r="C42" s="1" t="s">
        <v>291</v>
      </c>
      <c r="D42" s="1" t="s">
        <v>292</v>
      </c>
      <c r="E42" s="2">
        <v>6039</v>
      </c>
      <c r="F42" s="1" t="s">
        <v>293</v>
      </c>
      <c r="G42" s="2">
        <v>0.47</v>
      </c>
      <c r="H42" s="1" t="s">
        <v>21</v>
      </c>
      <c r="I42" s="1" t="s">
        <v>17</v>
      </c>
      <c r="J42" s="1" t="s">
        <v>17</v>
      </c>
      <c r="K42" s="1" t="s">
        <v>52</v>
      </c>
      <c r="L42" s="1" t="s">
        <v>21</v>
      </c>
      <c r="M42" s="1" t="s">
        <v>17</v>
      </c>
      <c r="N42" s="5">
        <f t="shared" si="0"/>
        <v>0.47</v>
      </c>
      <c r="O42" s="5" t="s">
        <v>464</v>
      </c>
      <c r="P42" s="1" t="s">
        <v>21</v>
      </c>
      <c r="Q42" s="1" t="s">
        <v>21</v>
      </c>
      <c r="R42" s="1" t="s">
        <v>21</v>
      </c>
      <c r="S42" s="1" t="s">
        <v>21</v>
      </c>
      <c r="T42" s="1" t="s">
        <v>21</v>
      </c>
      <c r="U42" s="1" t="s">
        <v>17</v>
      </c>
      <c r="V42" s="1" t="s">
        <v>294</v>
      </c>
      <c r="W42" s="1" t="s">
        <v>23</v>
      </c>
      <c r="X42" s="1" t="s">
        <v>69</v>
      </c>
      <c r="Y42" s="1" t="s">
        <v>17</v>
      </c>
    </row>
    <row r="43" spans="2:25" ht="15">
      <c r="B43" s="8">
        <v>13</v>
      </c>
      <c r="C43" s="1" t="s">
        <v>283</v>
      </c>
      <c r="D43" s="1" t="s">
        <v>284</v>
      </c>
      <c r="E43" s="2">
        <v>6039</v>
      </c>
      <c r="F43" s="1" t="s">
        <v>285</v>
      </c>
      <c r="G43" s="2">
        <v>0.5</v>
      </c>
      <c r="H43" s="1" t="s">
        <v>21</v>
      </c>
      <c r="I43" s="1" t="s">
        <v>17</v>
      </c>
      <c r="J43" s="1" t="s">
        <v>17</v>
      </c>
      <c r="K43" s="1" t="s">
        <v>52</v>
      </c>
      <c r="L43" s="1" t="s">
        <v>21</v>
      </c>
      <c r="M43" s="1" t="s">
        <v>17</v>
      </c>
      <c r="N43" s="5">
        <f t="shared" si="0"/>
        <v>0.5</v>
      </c>
      <c r="O43" s="5" t="s">
        <v>464</v>
      </c>
      <c r="P43" s="1" t="s">
        <v>21</v>
      </c>
      <c r="Q43" s="1" t="s">
        <v>21</v>
      </c>
      <c r="R43" s="1" t="s">
        <v>21</v>
      </c>
      <c r="S43" s="1" t="s">
        <v>21</v>
      </c>
      <c r="T43" s="1" t="s">
        <v>21</v>
      </c>
      <c r="U43" s="1" t="s">
        <v>17</v>
      </c>
      <c r="V43" s="1" t="s">
        <v>286</v>
      </c>
      <c r="W43" s="1" t="s">
        <v>23</v>
      </c>
      <c r="X43" s="1" t="s">
        <v>69</v>
      </c>
      <c r="Y43" s="1" t="s">
        <v>17</v>
      </c>
    </row>
    <row r="44" spans="2:25" ht="15">
      <c r="B44" s="8">
        <v>14</v>
      </c>
      <c r="C44" s="1" t="s">
        <v>255</v>
      </c>
      <c r="D44" s="1" t="s">
        <v>256</v>
      </c>
      <c r="E44" s="2">
        <v>6039</v>
      </c>
      <c r="F44" s="1" t="s">
        <v>257</v>
      </c>
      <c r="G44" s="2">
        <v>0.73</v>
      </c>
      <c r="H44" s="1" t="s">
        <v>21</v>
      </c>
      <c r="I44" s="1" t="s">
        <v>17</v>
      </c>
      <c r="J44" s="1" t="s">
        <v>17</v>
      </c>
      <c r="K44" s="1" t="s">
        <v>22</v>
      </c>
      <c r="L44" s="1" t="s">
        <v>21</v>
      </c>
      <c r="M44" s="1" t="s">
        <v>17</v>
      </c>
      <c r="N44" s="5">
        <f t="shared" si="0"/>
        <v>0.73</v>
      </c>
      <c r="O44" s="5" t="s">
        <v>464</v>
      </c>
      <c r="P44" s="1" t="s">
        <v>21</v>
      </c>
      <c r="Q44" s="1" t="s">
        <v>21</v>
      </c>
      <c r="R44" s="1" t="s">
        <v>21</v>
      </c>
      <c r="S44" s="1" t="s">
        <v>21</v>
      </c>
      <c r="T44" s="1" t="s">
        <v>21</v>
      </c>
      <c r="U44" s="1" t="s">
        <v>17</v>
      </c>
      <c r="V44" s="1" t="s">
        <v>258</v>
      </c>
      <c r="W44" s="1" t="s">
        <v>23</v>
      </c>
      <c r="X44" s="1" t="s">
        <v>69</v>
      </c>
      <c r="Y44" s="1" t="s">
        <v>259</v>
      </c>
    </row>
    <row r="45" spans="2:25" ht="15">
      <c r="B45" s="8">
        <v>15</v>
      </c>
      <c r="C45" s="1" t="s">
        <v>287</v>
      </c>
      <c r="D45" s="1" t="s">
        <v>288</v>
      </c>
      <c r="E45" s="2">
        <v>6039</v>
      </c>
      <c r="F45" s="1" t="s">
        <v>289</v>
      </c>
      <c r="G45" s="2">
        <v>0.75</v>
      </c>
      <c r="H45" s="1" t="s">
        <v>21</v>
      </c>
      <c r="I45" s="1" t="s">
        <v>17</v>
      </c>
      <c r="J45" s="1" t="s">
        <v>17</v>
      </c>
      <c r="K45" s="1" t="s">
        <v>52</v>
      </c>
      <c r="L45" s="1" t="s">
        <v>21</v>
      </c>
      <c r="M45" s="1" t="s">
        <v>17</v>
      </c>
      <c r="N45" s="5">
        <f t="shared" si="0"/>
        <v>0.75</v>
      </c>
      <c r="O45" s="5" t="s">
        <v>464</v>
      </c>
      <c r="P45" s="1" t="s">
        <v>21</v>
      </c>
      <c r="Q45" s="1" t="s">
        <v>21</v>
      </c>
      <c r="R45" s="1" t="s">
        <v>21</v>
      </c>
      <c r="S45" s="1" t="s">
        <v>21</v>
      </c>
      <c r="T45" s="1" t="s">
        <v>21</v>
      </c>
      <c r="U45" s="1" t="s">
        <v>17</v>
      </c>
      <c r="V45" s="1" t="s">
        <v>290</v>
      </c>
      <c r="W45" s="1" t="s">
        <v>23</v>
      </c>
      <c r="X45" s="1" t="s">
        <v>69</v>
      </c>
      <c r="Y45" s="1" t="s">
        <v>17</v>
      </c>
    </row>
    <row r="46" spans="2:25" ht="15">
      <c r="B46" s="8">
        <v>16</v>
      </c>
      <c r="C46" s="1" t="s">
        <v>260</v>
      </c>
      <c r="D46" s="1" t="s">
        <v>261</v>
      </c>
      <c r="E46" s="2">
        <v>6039</v>
      </c>
      <c r="F46" s="1" t="s">
        <v>262</v>
      </c>
      <c r="G46" s="2">
        <v>0.82</v>
      </c>
      <c r="H46" s="1" t="s">
        <v>21</v>
      </c>
      <c r="I46" s="1" t="s">
        <v>17</v>
      </c>
      <c r="J46" s="1" t="s">
        <v>17</v>
      </c>
      <c r="K46" s="1" t="s">
        <v>22</v>
      </c>
      <c r="L46" s="1" t="s">
        <v>21</v>
      </c>
      <c r="M46" s="1" t="s">
        <v>17</v>
      </c>
      <c r="N46" s="5">
        <f t="shared" si="0"/>
        <v>0.82</v>
      </c>
      <c r="O46" s="5" t="s">
        <v>464</v>
      </c>
      <c r="P46" s="1" t="s">
        <v>21</v>
      </c>
      <c r="Q46" s="1" t="s">
        <v>21</v>
      </c>
      <c r="R46" s="1" t="s">
        <v>21</v>
      </c>
      <c r="S46" s="1" t="s">
        <v>21</v>
      </c>
      <c r="T46" s="1" t="s">
        <v>21</v>
      </c>
      <c r="U46" s="1" t="s">
        <v>17</v>
      </c>
      <c r="V46" s="1" t="s">
        <v>263</v>
      </c>
      <c r="W46" s="1" t="s">
        <v>23</v>
      </c>
      <c r="X46" s="1" t="s">
        <v>69</v>
      </c>
      <c r="Y46" s="1" t="s">
        <v>264</v>
      </c>
    </row>
    <row r="47" spans="2:25" ht="15">
      <c r="B47" s="8">
        <v>17</v>
      </c>
      <c r="C47" s="1" t="s">
        <v>300</v>
      </c>
      <c r="D47" s="1" t="s">
        <v>301</v>
      </c>
      <c r="E47" s="2">
        <v>6039</v>
      </c>
      <c r="F47" s="1" t="s">
        <v>302</v>
      </c>
      <c r="G47" s="2">
        <v>1.74</v>
      </c>
      <c r="H47" s="1" t="s">
        <v>21</v>
      </c>
      <c r="I47" s="1" t="s">
        <v>17</v>
      </c>
      <c r="J47" s="1" t="s">
        <v>17</v>
      </c>
      <c r="K47" s="1" t="s">
        <v>22</v>
      </c>
      <c r="L47" s="1" t="s">
        <v>21</v>
      </c>
      <c r="M47" s="1" t="s">
        <v>17</v>
      </c>
      <c r="N47" s="5">
        <f t="shared" si="0"/>
        <v>1.74</v>
      </c>
      <c r="O47" s="5" t="s">
        <v>464</v>
      </c>
      <c r="P47" s="1" t="s">
        <v>17</v>
      </c>
      <c r="Q47" s="1" t="s">
        <v>21</v>
      </c>
      <c r="R47" s="1" t="s">
        <v>21</v>
      </c>
      <c r="S47" s="1" t="s">
        <v>21</v>
      </c>
      <c r="T47" s="1" t="s">
        <v>21</v>
      </c>
      <c r="U47" s="1" t="s">
        <v>17</v>
      </c>
      <c r="V47" s="1" t="s">
        <v>303</v>
      </c>
      <c r="W47" s="1" t="s">
        <v>23</v>
      </c>
      <c r="X47" s="1" t="s">
        <v>48</v>
      </c>
      <c r="Y47" s="1" t="s">
        <v>304</v>
      </c>
    </row>
    <row r="48" spans="2:25" ht="15">
      <c r="B48" s="8">
        <v>18</v>
      </c>
      <c r="C48" s="1" t="s">
        <v>275</v>
      </c>
      <c r="D48" s="1" t="s">
        <v>276</v>
      </c>
      <c r="E48" s="2">
        <v>6039</v>
      </c>
      <c r="F48" s="1" t="s">
        <v>277</v>
      </c>
      <c r="G48" s="2">
        <v>0.81</v>
      </c>
      <c r="H48" s="1" t="s">
        <v>21</v>
      </c>
      <c r="I48" s="1" t="s">
        <v>17</v>
      </c>
      <c r="J48" s="1" t="s">
        <v>17</v>
      </c>
      <c r="K48" s="1" t="s">
        <v>52</v>
      </c>
      <c r="L48" s="1" t="s">
        <v>21</v>
      </c>
      <c r="M48" s="1" t="s">
        <v>17</v>
      </c>
      <c r="N48" s="5">
        <f t="shared" si="0"/>
        <v>0.81</v>
      </c>
      <c r="O48" s="5" t="s">
        <v>464</v>
      </c>
      <c r="P48" s="1" t="s">
        <v>21</v>
      </c>
      <c r="Q48" s="1" t="s">
        <v>21</v>
      </c>
      <c r="R48" s="1" t="s">
        <v>21</v>
      </c>
      <c r="S48" s="1" t="s">
        <v>21</v>
      </c>
      <c r="T48" s="1" t="s">
        <v>21</v>
      </c>
      <c r="U48" s="1" t="s">
        <v>17</v>
      </c>
      <c r="V48" s="1" t="s">
        <v>278</v>
      </c>
      <c r="W48" s="1" t="s">
        <v>23</v>
      </c>
      <c r="X48" s="1" t="s">
        <v>69</v>
      </c>
      <c r="Y48" s="1" t="s">
        <v>17</v>
      </c>
    </row>
    <row r="49" spans="2:25" ht="15">
      <c r="B49" s="8">
        <v>19</v>
      </c>
      <c r="C49" s="1" t="s">
        <v>270</v>
      </c>
      <c r="D49" s="1" t="s">
        <v>271</v>
      </c>
      <c r="E49" s="2">
        <v>6039</v>
      </c>
      <c r="F49" s="1" t="s">
        <v>272</v>
      </c>
      <c r="G49" s="2">
        <v>1.08</v>
      </c>
      <c r="H49" s="1" t="s">
        <v>21</v>
      </c>
      <c r="I49" s="1" t="s">
        <v>17</v>
      </c>
      <c r="J49" s="1" t="s">
        <v>17</v>
      </c>
      <c r="K49" s="1" t="s">
        <v>22</v>
      </c>
      <c r="L49" s="1" t="s">
        <v>21</v>
      </c>
      <c r="M49" s="1" t="s">
        <v>17</v>
      </c>
      <c r="N49" s="5">
        <f t="shared" si="0"/>
        <v>1.08</v>
      </c>
      <c r="O49" s="5" t="s">
        <v>464</v>
      </c>
      <c r="P49" s="1" t="s">
        <v>21</v>
      </c>
      <c r="Q49" s="1" t="s">
        <v>21</v>
      </c>
      <c r="R49" s="1" t="s">
        <v>21</v>
      </c>
      <c r="S49" s="1" t="s">
        <v>21</v>
      </c>
      <c r="T49" s="1" t="s">
        <v>21</v>
      </c>
      <c r="U49" s="1" t="s">
        <v>17</v>
      </c>
      <c r="V49" s="1" t="s">
        <v>273</v>
      </c>
      <c r="W49" s="1" t="s">
        <v>23</v>
      </c>
      <c r="X49" s="1" t="s">
        <v>69</v>
      </c>
      <c r="Y49" s="1" t="s">
        <v>274</v>
      </c>
    </row>
    <row r="50" spans="2:25" ht="15">
      <c r="B50" s="8">
        <v>20</v>
      </c>
      <c r="C50" s="1" t="s">
        <v>279</v>
      </c>
      <c r="D50" s="1" t="s">
        <v>280</v>
      </c>
      <c r="E50" s="2">
        <v>6039</v>
      </c>
      <c r="F50" s="1" t="s">
        <v>281</v>
      </c>
      <c r="G50" s="2">
        <v>2.4</v>
      </c>
      <c r="H50" s="1" t="s">
        <v>21</v>
      </c>
      <c r="I50" s="1" t="s">
        <v>17</v>
      </c>
      <c r="J50" s="1" t="s">
        <v>17</v>
      </c>
      <c r="K50" s="1" t="s">
        <v>52</v>
      </c>
      <c r="L50" s="1" t="s">
        <v>21</v>
      </c>
      <c r="M50" s="1" t="s">
        <v>17</v>
      </c>
      <c r="N50" s="5">
        <f t="shared" si="0"/>
        <v>2.4</v>
      </c>
      <c r="O50" s="5" t="s">
        <v>464</v>
      </c>
      <c r="P50" s="1" t="s">
        <v>21</v>
      </c>
      <c r="Q50" s="1" t="s">
        <v>21</v>
      </c>
      <c r="R50" s="1" t="s">
        <v>21</v>
      </c>
      <c r="S50" s="1" t="s">
        <v>21</v>
      </c>
      <c r="T50" s="1" t="s">
        <v>21</v>
      </c>
      <c r="U50" s="1" t="s">
        <v>17</v>
      </c>
      <c r="V50" s="1" t="s">
        <v>282</v>
      </c>
      <c r="W50" s="1" t="s">
        <v>23</v>
      </c>
      <c r="X50" s="1" t="s">
        <v>69</v>
      </c>
      <c r="Y50" s="1" t="s">
        <v>17</v>
      </c>
    </row>
    <row r="51" spans="2:25" ht="15">
      <c r="B51" s="8">
        <v>21</v>
      </c>
      <c r="C51" s="1" t="s">
        <v>127</v>
      </c>
      <c r="D51" s="1" t="s">
        <v>128</v>
      </c>
      <c r="E51" s="2">
        <v>6038</v>
      </c>
      <c r="F51" s="1" t="s">
        <v>129</v>
      </c>
      <c r="G51" s="2">
        <v>0.63</v>
      </c>
      <c r="H51" s="1" t="s">
        <v>21</v>
      </c>
      <c r="I51" s="1" t="s">
        <v>17</v>
      </c>
      <c r="J51" s="1" t="s">
        <v>17</v>
      </c>
      <c r="K51" s="1" t="s">
        <v>52</v>
      </c>
      <c r="L51" s="1" t="s">
        <v>21</v>
      </c>
      <c r="M51" s="1" t="s">
        <v>17</v>
      </c>
      <c r="N51" s="5">
        <f t="shared" si="0"/>
        <v>0.63</v>
      </c>
      <c r="O51" s="5" t="s">
        <v>464</v>
      </c>
      <c r="P51" s="1" t="s">
        <v>21</v>
      </c>
      <c r="Q51" s="1" t="s">
        <v>21</v>
      </c>
      <c r="R51" s="1" t="s">
        <v>21</v>
      </c>
      <c r="S51" s="1" t="s">
        <v>21</v>
      </c>
      <c r="T51" s="1" t="s">
        <v>21</v>
      </c>
      <c r="U51" s="1" t="s">
        <v>17</v>
      </c>
      <c r="V51" s="1" t="s">
        <v>121</v>
      </c>
      <c r="W51" s="1" t="s">
        <v>23</v>
      </c>
      <c r="X51" s="1" t="s">
        <v>69</v>
      </c>
      <c r="Y51" s="1" t="s">
        <v>130</v>
      </c>
    </row>
    <row r="52" spans="2:25" ht="15">
      <c r="B52" s="8">
        <v>22</v>
      </c>
      <c r="C52" s="1" t="s">
        <v>139</v>
      </c>
      <c r="D52" s="1" t="s">
        <v>140</v>
      </c>
      <c r="E52" s="2">
        <v>6038</v>
      </c>
      <c r="F52" s="1" t="s">
        <v>141</v>
      </c>
      <c r="G52" s="2">
        <v>1.25</v>
      </c>
      <c r="H52" s="1" t="s">
        <v>21</v>
      </c>
      <c r="I52" s="1" t="s">
        <v>17</v>
      </c>
      <c r="J52" s="1" t="s">
        <v>17</v>
      </c>
      <c r="K52" s="1" t="s">
        <v>22</v>
      </c>
      <c r="L52" s="1" t="s">
        <v>21</v>
      </c>
      <c r="M52" s="1" t="s">
        <v>17</v>
      </c>
      <c r="N52" s="5">
        <f t="shared" si="0"/>
        <v>1.25</v>
      </c>
      <c r="O52" s="5" t="s">
        <v>464</v>
      </c>
      <c r="P52" s="1" t="s">
        <v>21</v>
      </c>
      <c r="Q52" s="1" t="s">
        <v>21</v>
      </c>
      <c r="R52" s="1" t="s">
        <v>21</v>
      </c>
      <c r="S52" s="1" t="s">
        <v>21</v>
      </c>
      <c r="T52" s="1" t="s">
        <v>21</v>
      </c>
      <c r="U52" s="1" t="s">
        <v>17</v>
      </c>
      <c r="V52" s="1" t="s">
        <v>121</v>
      </c>
      <c r="W52" s="1" t="s">
        <v>23</v>
      </c>
      <c r="X52" s="1" t="s">
        <v>69</v>
      </c>
      <c r="Y52" s="1" t="s">
        <v>142</v>
      </c>
    </row>
    <row r="53" spans="2:25" ht="15">
      <c r="B53" s="8">
        <v>23</v>
      </c>
      <c r="C53" s="1" t="s">
        <v>131</v>
      </c>
      <c r="D53" s="1" t="s">
        <v>132</v>
      </c>
      <c r="E53" s="2">
        <v>6038</v>
      </c>
      <c r="F53" s="1" t="s">
        <v>133</v>
      </c>
      <c r="G53" s="2">
        <v>0.73</v>
      </c>
      <c r="H53" s="1" t="s">
        <v>21</v>
      </c>
      <c r="I53" s="1" t="s">
        <v>17</v>
      </c>
      <c r="J53" s="1" t="s">
        <v>17</v>
      </c>
      <c r="K53" s="1" t="s">
        <v>52</v>
      </c>
      <c r="L53" s="1" t="s">
        <v>21</v>
      </c>
      <c r="M53" s="1" t="s">
        <v>17</v>
      </c>
      <c r="N53" s="5">
        <f t="shared" si="0"/>
        <v>0.73</v>
      </c>
      <c r="O53" s="5" t="s">
        <v>464</v>
      </c>
      <c r="P53" s="1" t="s">
        <v>21</v>
      </c>
      <c r="Q53" s="1" t="s">
        <v>21</v>
      </c>
      <c r="R53" s="1" t="s">
        <v>21</v>
      </c>
      <c r="S53" s="1" t="s">
        <v>21</v>
      </c>
      <c r="T53" s="1" t="s">
        <v>21</v>
      </c>
      <c r="U53" s="1" t="s">
        <v>17</v>
      </c>
      <c r="V53" s="1" t="s">
        <v>134</v>
      </c>
      <c r="W53" s="1" t="s">
        <v>23</v>
      </c>
      <c r="X53" s="1" t="s">
        <v>69</v>
      </c>
      <c r="Y53" s="1" t="s">
        <v>17</v>
      </c>
    </row>
    <row r="54" spans="2:25" ht="15">
      <c r="B54" s="8">
        <v>24</v>
      </c>
      <c r="C54" s="1" t="s">
        <v>122</v>
      </c>
      <c r="D54" s="1" t="s">
        <v>123</v>
      </c>
      <c r="E54" s="2">
        <v>6038</v>
      </c>
      <c r="F54" s="1" t="s">
        <v>124</v>
      </c>
      <c r="G54" s="2">
        <v>1.45</v>
      </c>
      <c r="H54" s="1" t="s">
        <v>21</v>
      </c>
      <c r="I54" s="1" t="s">
        <v>17</v>
      </c>
      <c r="J54" s="1" t="s">
        <v>17</v>
      </c>
      <c r="K54" s="1" t="s">
        <v>22</v>
      </c>
      <c r="L54" s="1" t="s">
        <v>21</v>
      </c>
      <c r="M54" s="1" t="s">
        <v>17</v>
      </c>
      <c r="N54" s="5">
        <f t="shared" si="0"/>
        <v>1.45</v>
      </c>
      <c r="O54" s="5" t="s">
        <v>464</v>
      </c>
      <c r="P54" s="1" t="s">
        <v>21</v>
      </c>
      <c r="Q54" s="1" t="s">
        <v>21</v>
      </c>
      <c r="R54" s="1" t="s">
        <v>21</v>
      </c>
      <c r="S54" s="1" t="s">
        <v>21</v>
      </c>
      <c r="T54" s="1" t="s">
        <v>21</v>
      </c>
      <c r="U54" s="1" t="s">
        <v>17</v>
      </c>
      <c r="V54" s="1" t="s">
        <v>125</v>
      </c>
      <c r="W54" s="1" t="s">
        <v>23</v>
      </c>
      <c r="X54" s="1" t="s">
        <v>69</v>
      </c>
      <c r="Y54" s="1" t="s">
        <v>126</v>
      </c>
    </row>
    <row r="55" spans="2:25" ht="15">
      <c r="B55" s="8">
        <v>25</v>
      </c>
      <c r="C55" s="1" t="s">
        <v>135</v>
      </c>
      <c r="D55" s="1" t="s">
        <v>136</v>
      </c>
      <c r="E55" s="2">
        <v>6038</v>
      </c>
      <c r="F55" s="1" t="s">
        <v>137</v>
      </c>
      <c r="G55" s="2">
        <v>1.45</v>
      </c>
      <c r="H55" s="1" t="s">
        <v>21</v>
      </c>
      <c r="I55" s="1" t="s">
        <v>17</v>
      </c>
      <c r="J55" s="1" t="s">
        <v>17</v>
      </c>
      <c r="K55" s="1" t="s">
        <v>52</v>
      </c>
      <c r="L55" s="1" t="s">
        <v>21</v>
      </c>
      <c r="M55" s="1" t="s">
        <v>17</v>
      </c>
      <c r="N55" s="5">
        <f t="shared" si="0"/>
        <v>1.45</v>
      </c>
      <c r="O55" s="5" t="s">
        <v>464</v>
      </c>
      <c r="P55" s="1" t="s">
        <v>21</v>
      </c>
      <c r="Q55" s="1" t="s">
        <v>21</v>
      </c>
      <c r="R55" s="1" t="s">
        <v>21</v>
      </c>
      <c r="S55" s="1" t="s">
        <v>21</v>
      </c>
      <c r="T55" s="1" t="s">
        <v>21</v>
      </c>
      <c r="U55" s="1" t="s">
        <v>17</v>
      </c>
      <c r="V55" s="1" t="s">
        <v>138</v>
      </c>
      <c r="W55" s="1" t="s">
        <v>23</v>
      </c>
      <c r="X55" s="1" t="s">
        <v>69</v>
      </c>
      <c r="Y55" s="1" t="s">
        <v>17</v>
      </c>
    </row>
    <row r="56" spans="2:25" ht="15">
      <c r="B56" s="8">
        <v>26</v>
      </c>
      <c r="C56" s="1" t="s">
        <v>187</v>
      </c>
      <c r="D56" s="1" t="s">
        <v>188</v>
      </c>
      <c r="E56" s="2">
        <v>6034</v>
      </c>
      <c r="F56" s="1" t="s">
        <v>189</v>
      </c>
      <c r="G56" s="2">
        <v>1.25</v>
      </c>
      <c r="H56" s="1" t="s">
        <v>21</v>
      </c>
      <c r="I56" s="1" t="s">
        <v>17</v>
      </c>
      <c r="J56" s="1" t="s">
        <v>17</v>
      </c>
      <c r="K56" s="1" t="s">
        <v>52</v>
      </c>
      <c r="L56" s="1" t="s">
        <v>21</v>
      </c>
      <c r="M56" s="1" t="s">
        <v>17</v>
      </c>
      <c r="N56" s="5">
        <f t="shared" si="0"/>
        <v>1.25</v>
      </c>
      <c r="O56" s="5" t="s">
        <v>464</v>
      </c>
      <c r="P56" s="1" t="s">
        <v>21</v>
      </c>
      <c r="Q56" s="1" t="s">
        <v>21</v>
      </c>
      <c r="R56" s="1" t="s">
        <v>21</v>
      </c>
      <c r="S56" s="1" t="s">
        <v>21</v>
      </c>
      <c r="T56" s="1" t="s">
        <v>21</v>
      </c>
      <c r="U56" s="1" t="s">
        <v>17</v>
      </c>
      <c r="V56" s="1" t="s">
        <v>190</v>
      </c>
      <c r="W56" s="1" t="s">
        <v>23</v>
      </c>
      <c r="X56" s="1" t="s">
        <v>69</v>
      </c>
      <c r="Y56" s="1" t="s">
        <v>17</v>
      </c>
    </row>
    <row r="57" spans="2:25" ht="15">
      <c r="B57" s="8">
        <v>27</v>
      </c>
      <c r="C57" s="1" t="s">
        <v>88</v>
      </c>
      <c r="D57" s="1" t="s">
        <v>89</v>
      </c>
      <c r="E57" s="2">
        <v>6045</v>
      </c>
      <c r="F57" s="1" t="s">
        <v>90</v>
      </c>
      <c r="G57" s="2">
        <v>0.58</v>
      </c>
      <c r="H57" s="1" t="s">
        <v>21</v>
      </c>
      <c r="I57" s="1" t="s">
        <v>17</v>
      </c>
      <c r="J57" s="1" t="s">
        <v>17</v>
      </c>
      <c r="K57" s="1" t="s">
        <v>52</v>
      </c>
      <c r="L57" s="1" t="s">
        <v>21</v>
      </c>
      <c r="M57" s="1" t="s">
        <v>17</v>
      </c>
      <c r="N57" s="5">
        <f t="shared" si="0"/>
        <v>0.58</v>
      </c>
      <c r="O57" s="5" t="s">
        <v>464</v>
      </c>
      <c r="P57" s="1" t="s">
        <v>21</v>
      </c>
      <c r="Q57" s="1" t="s">
        <v>21</v>
      </c>
      <c r="R57" s="1" t="s">
        <v>21</v>
      </c>
      <c r="S57" s="1" t="s">
        <v>21</v>
      </c>
      <c r="T57" s="1" t="s">
        <v>21</v>
      </c>
      <c r="U57" s="1" t="s">
        <v>17</v>
      </c>
      <c r="V57" s="1" t="s">
        <v>91</v>
      </c>
      <c r="W57" s="1" t="s">
        <v>23</v>
      </c>
      <c r="X57" s="1" t="s">
        <v>69</v>
      </c>
      <c r="Y57" s="1" t="s">
        <v>17</v>
      </c>
    </row>
    <row r="58" spans="2:25" ht="15">
      <c r="B58" s="8">
        <v>28</v>
      </c>
      <c r="C58" s="1" t="s">
        <v>80</v>
      </c>
      <c r="D58" s="1" t="s">
        <v>81</v>
      </c>
      <c r="E58" s="2">
        <v>6045</v>
      </c>
      <c r="F58" s="1" t="s">
        <v>82</v>
      </c>
      <c r="G58" s="2">
        <v>0.61</v>
      </c>
      <c r="H58" s="1" t="s">
        <v>21</v>
      </c>
      <c r="I58" s="1" t="s">
        <v>17</v>
      </c>
      <c r="J58" s="1" t="s">
        <v>17</v>
      </c>
      <c r="K58" s="1" t="s">
        <v>52</v>
      </c>
      <c r="L58" s="1" t="s">
        <v>21</v>
      </c>
      <c r="M58" s="1" t="s">
        <v>17</v>
      </c>
      <c r="N58" s="5">
        <f t="shared" si="0"/>
        <v>0.61</v>
      </c>
      <c r="O58" s="5" t="s">
        <v>464</v>
      </c>
      <c r="P58" s="1" t="s">
        <v>21</v>
      </c>
      <c r="Q58" s="1" t="s">
        <v>21</v>
      </c>
      <c r="R58" s="1" t="s">
        <v>21</v>
      </c>
      <c r="S58" s="1" t="s">
        <v>21</v>
      </c>
      <c r="T58" s="1" t="s">
        <v>21</v>
      </c>
      <c r="U58" s="1" t="s">
        <v>17</v>
      </c>
      <c r="V58" s="1" t="s">
        <v>83</v>
      </c>
      <c r="W58" s="1" t="s">
        <v>23</v>
      </c>
      <c r="X58" s="1" t="s">
        <v>69</v>
      </c>
      <c r="Y58" s="1" t="s">
        <v>17</v>
      </c>
    </row>
    <row r="59" spans="2:25" ht="15">
      <c r="B59" s="8">
        <v>29</v>
      </c>
      <c r="C59" s="1" t="s">
        <v>100</v>
      </c>
      <c r="D59" s="1" t="s">
        <v>101</v>
      </c>
      <c r="E59" s="2">
        <v>6045</v>
      </c>
      <c r="F59" s="1" t="s">
        <v>102</v>
      </c>
      <c r="G59" s="2">
        <v>0.73</v>
      </c>
      <c r="H59" s="1" t="s">
        <v>21</v>
      </c>
      <c r="I59" s="1" t="s">
        <v>17</v>
      </c>
      <c r="J59" s="1" t="s">
        <v>17</v>
      </c>
      <c r="K59" s="1" t="s">
        <v>52</v>
      </c>
      <c r="L59" s="1" t="s">
        <v>21</v>
      </c>
      <c r="M59" s="1" t="s">
        <v>17</v>
      </c>
      <c r="N59" s="5">
        <f t="shared" si="0"/>
        <v>0.73</v>
      </c>
      <c r="O59" s="5" t="s">
        <v>464</v>
      </c>
      <c r="P59" s="1" t="s">
        <v>21</v>
      </c>
      <c r="Q59" s="1" t="s">
        <v>21</v>
      </c>
      <c r="R59" s="1" t="s">
        <v>21</v>
      </c>
      <c r="S59" s="1" t="s">
        <v>21</v>
      </c>
      <c r="T59" s="1" t="s">
        <v>21</v>
      </c>
      <c r="U59" s="1" t="s">
        <v>17</v>
      </c>
      <c r="V59" s="1" t="s">
        <v>103</v>
      </c>
      <c r="W59" s="1" t="s">
        <v>23</v>
      </c>
      <c r="X59" s="1" t="s">
        <v>69</v>
      </c>
      <c r="Y59" s="1" t="s">
        <v>17</v>
      </c>
    </row>
    <row r="60" spans="2:25" ht="15">
      <c r="B60" s="8">
        <v>30</v>
      </c>
      <c r="C60" s="1" t="s">
        <v>92</v>
      </c>
      <c r="D60" s="1" t="s">
        <v>93</v>
      </c>
      <c r="E60" s="2">
        <v>6045</v>
      </c>
      <c r="F60" s="1" t="s">
        <v>94</v>
      </c>
      <c r="G60" s="2">
        <v>0.97</v>
      </c>
      <c r="H60" s="1" t="s">
        <v>21</v>
      </c>
      <c r="I60" s="1" t="s">
        <v>17</v>
      </c>
      <c r="J60" s="1" t="s">
        <v>17</v>
      </c>
      <c r="K60" s="1" t="s">
        <v>52</v>
      </c>
      <c r="L60" s="1" t="s">
        <v>21</v>
      </c>
      <c r="M60" s="1" t="s">
        <v>17</v>
      </c>
      <c r="N60" s="5">
        <f t="shared" si="0"/>
        <v>0.97</v>
      </c>
      <c r="O60" s="5" t="s">
        <v>464</v>
      </c>
      <c r="P60" s="1" t="s">
        <v>21</v>
      </c>
      <c r="Q60" s="1" t="s">
        <v>21</v>
      </c>
      <c r="R60" s="1" t="s">
        <v>21</v>
      </c>
      <c r="S60" s="1" t="s">
        <v>21</v>
      </c>
      <c r="T60" s="1" t="s">
        <v>21</v>
      </c>
      <c r="U60" s="1" t="s">
        <v>17</v>
      </c>
      <c r="V60" s="1" t="s">
        <v>95</v>
      </c>
      <c r="W60" s="1" t="s">
        <v>23</v>
      </c>
      <c r="X60" s="1" t="s">
        <v>69</v>
      </c>
      <c r="Y60" s="1" t="s">
        <v>17</v>
      </c>
    </row>
    <row r="61" spans="2:25" ht="15">
      <c r="B61" s="8">
        <v>31</v>
      </c>
      <c r="C61" s="1" t="s">
        <v>84</v>
      </c>
      <c r="D61" s="1" t="s">
        <v>85</v>
      </c>
      <c r="E61" s="2">
        <v>6045</v>
      </c>
      <c r="F61" s="1" t="s">
        <v>86</v>
      </c>
      <c r="G61" s="2">
        <v>1.21</v>
      </c>
      <c r="H61" s="1" t="s">
        <v>21</v>
      </c>
      <c r="I61" s="1" t="s">
        <v>17</v>
      </c>
      <c r="J61" s="1" t="s">
        <v>17</v>
      </c>
      <c r="K61" s="1" t="s">
        <v>52</v>
      </c>
      <c r="L61" s="1" t="s">
        <v>21</v>
      </c>
      <c r="M61" s="1" t="s">
        <v>17</v>
      </c>
      <c r="N61" s="5">
        <f t="shared" si="0"/>
        <v>1.21</v>
      </c>
      <c r="O61" s="5" t="s">
        <v>464</v>
      </c>
      <c r="P61" s="1" t="s">
        <v>21</v>
      </c>
      <c r="Q61" s="1" t="s">
        <v>21</v>
      </c>
      <c r="R61" s="1" t="s">
        <v>21</v>
      </c>
      <c r="S61" s="1" t="s">
        <v>21</v>
      </c>
      <c r="T61" s="1" t="s">
        <v>21</v>
      </c>
      <c r="U61" s="1" t="s">
        <v>17</v>
      </c>
      <c r="V61" s="1" t="s">
        <v>87</v>
      </c>
      <c r="W61" s="1" t="s">
        <v>23</v>
      </c>
      <c r="X61" s="1" t="s">
        <v>69</v>
      </c>
      <c r="Y61" s="1" t="s">
        <v>17</v>
      </c>
    </row>
    <row r="62" spans="2:25" ht="15">
      <c r="B62" s="8">
        <v>32</v>
      </c>
      <c r="C62" s="1" t="s">
        <v>70</v>
      </c>
      <c r="D62" s="1" t="s">
        <v>71</v>
      </c>
      <c r="E62" s="2">
        <v>6045</v>
      </c>
      <c r="F62" s="1" t="s">
        <v>72</v>
      </c>
      <c r="G62" s="2">
        <v>1.45</v>
      </c>
      <c r="H62" s="1" t="s">
        <v>21</v>
      </c>
      <c r="I62" s="1" t="s">
        <v>17</v>
      </c>
      <c r="J62" s="1" t="s">
        <v>17</v>
      </c>
      <c r="K62" s="1" t="s">
        <v>22</v>
      </c>
      <c r="L62" s="1" t="s">
        <v>21</v>
      </c>
      <c r="M62" s="1" t="s">
        <v>17</v>
      </c>
      <c r="N62" s="5">
        <f t="shared" si="0"/>
        <v>1.45</v>
      </c>
      <c r="O62" s="5" t="s">
        <v>464</v>
      </c>
      <c r="P62" s="1" t="s">
        <v>21</v>
      </c>
      <c r="Q62" s="1" t="s">
        <v>21</v>
      </c>
      <c r="R62" s="1" t="s">
        <v>21</v>
      </c>
      <c r="S62" s="1" t="s">
        <v>21</v>
      </c>
      <c r="T62" s="1" t="s">
        <v>21</v>
      </c>
      <c r="U62" s="1" t="s">
        <v>17</v>
      </c>
      <c r="V62" s="1" t="s">
        <v>73</v>
      </c>
      <c r="W62" s="1" t="s">
        <v>23</v>
      </c>
      <c r="X62" s="1" t="s">
        <v>69</v>
      </c>
      <c r="Y62" s="1" t="s">
        <v>74</v>
      </c>
    </row>
    <row r="63" spans="2:25" ht="15">
      <c r="B63" s="8">
        <v>33</v>
      </c>
      <c r="C63" s="1" t="s">
        <v>96</v>
      </c>
      <c r="D63" s="1" t="s">
        <v>97</v>
      </c>
      <c r="E63" s="2">
        <v>6045</v>
      </c>
      <c r="F63" s="1" t="s">
        <v>98</v>
      </c>
      <c r="G63" s="2">
        <v>1.93</v>
      </c>
      <c r="H63" s="1" t="s">
        <v>21</v>
      </c>
      <c r="I63" s="1" t="s">
        <v>17</v>
      </c>
      <c r="J63" s="1" t="s">
        <v>17</v>
      </c>
      <c r="K63" s="1" t="s">
        <v>52</v>
      </c>
      <c r="L63" s="1" t="s">
        <v>21</v>
      </c>
      <c r="M63" s="1" t="s">
        <v>17</v>
      </c>
      <c r="N63" s="5">
        <f t="shared" si="0"/>
        <v>1.93</v>
      </c>
      <c r="O63" s="5" t="s">
        <v>464</v>
      </c>
      <c r="P63" s="1" t="s">
        <v>21</v>
      </c>
      <c r="Q63" s="1" t="s">
        <v>21</v>
      </c>
      <c r="R63" s="1" t="s">
        <v>21</v>
      </c>
      <c r="S63" s="1" t="s">
        <v>21</v>
      </c>
      <c r="T63" s="1" t="s">
        <v>21</v>
      </c>
      <c r="U63" s="1" t="s">
        <v>17</v>
      </c>
      <c r="V63" s="1" t="s">
        <v>99</v>
      </c>
      <c r="W63" s="1" t="s">
        <v>23</v>
      </c>
      <c r="X63" s="1" t="s">
        <v>69</v>
      </c>
      <c r="Y63" s="1" t="s">
        <v>17</v>
      </c>
    </row>
    <row r="64" spans="2:25" ht="15">
      <c r="B64" s="8">
        <v>34</v>
      </c>
      <c r="C64" s="1" t="s">
        <v>75</v>
      </c>
      <c r="D64" s="1" t="s">
        <v>76</v>
      </c>
      <c r="E64" s="2">
        <v>6045</v>
      </c>
      <c r="F64" s="1" t="s">
        <v>77</v>
      </c>
      <c r="G64" s="2">
        <v>2.31</v>
      </c>
      <c r="H64" s="1" t="s">
        <v>21</v>
      </c>
      <c r="I64" s="1" t="s">
        <v>17</v>
      </c>
      <c r="J64" s="1" t="s">
        <v>17</v>
      </c>
      <c r="K64" s="1" t="s">
        <v>22</v>
      </c>
      <c r="L64" s="1" t="s">
        <v>21</v>
      </c>
      <c r="M64" s="1" t="s">
        <v>17</v>
      </c>
      <c r="N64" s="5">
        <f t="shared" si="0"/>
        <v>2.31</v>
      </c>
      <c r="O64" s="5" t="s">
        <v>464</v>
      </c>
      <c r="P64" s="1" t="s">
        <v>21</v>
      </c>
      <c r="Q64" s="1" t="s">
        <v>21</v>
      </c>
      <c r="R64" s="1" t="s">
        <v>21</v>
      </c>
      <c r="S64" s="1" t="s">
        <v>21</v>
      </c>
      <c r="T64" s="1" t="s">
        <v>21</v>
      </c>
      <c r="U64" s="1" t="s">
        <v>17</v>
      </c>
      <c r="V64" s="1" t="s">
        <v>78</v>
      </c>
      <c r="W64" s="1" t="s">
        <v>23</v>
      </c>
      <c r="X64" s="1" t="s">
        <v>69</v>
      </c>
      <c r="Y64" s="1" t="s">
        <v>79</v>
      </c>
    </row>
    <row r="65" spans="2:25" ht="15">
      <c r="B65" s="8">
        <v>35</v>
      </c>
      <c r="C65" s="1" t="s">
        <v>238</v>
      </c>
      <c r="D65" s="1" t="s">
        <v>239</v>
      </c>
      <c r="E65" s="2">
        <v>6034</v>
      </c>
      <c r="F65" s="1" t="s">
        <v>240</v>
      </c>
      <c r="G65" s="2">
        <v>3</v>
      </c>
      <c r="H65" s="1" t="s">
        <v>21</v>
      </c>
      <c r="I65" s="1" t="s">
        <v>17</v>
      </c>
      <c r="J65" s="1" t="s">
        <v>17</v>
      </c>
      <c r="K65" s="1" t="s">
        <v>52</v>
      </c>
      <c r="L65" s="1" t="s">
        <v>21</v>
      </c>
      <c r="M65" s="1" t="s">
        <v>17</v>
      </c>
      <c r="N65" s="5">
        <f t="shared" si="0"/>
        <v>3</v>
      </c>
      <c r="O65" s="5" t="s">
        <v>464</v>
      </c>
      <c r="P65" s="1" t="s">
        <v>21</v>
      </c>
      <c r="Q65" s="1" t="s">
        <v>21</v>
      </c>
      <c r="R65" s="1" t="s">
        <v>21</v>
      </c>
      <c r="S65" s="1" t="s">
        <v>21</v>
      </c>
      <c r="T65" s="1" t="s">
        <v>21</v>
      </c>
      <c r="U65" s="1" t="s">
        <v>17</v>
      </c>
      <c r="V65" s="1" t="s">
        <v>241</v>
      </c>
      <c r="W65" s="1" t="s">
        <v>23</v>
      </c>
      <c r="X65" s="1" t="s">
        <v>69</v>
      </c>
      <c r="Y65" s="1" t="s">
        <v>17</v>
      </c>
    </row>
    <row r="66" spans="2:25" ht="15">
      <c r="B66" s="8">
        <v>36</v>
      </c>
      <c r="C66" s="1" t="s">
        <v>242</v>
      </c>
      <c r="D66" s="1" t="s">
        <v>243</v>
      </c>
      <c r="E66" s="2">
        <v>6034</v>
      </c>
      <c r="F66" s="1" t="s">
        <v>244</v>
      </c>
      <c r="G66" s="2">
        <v>4</v>
      </c>
      <c r="H66" s="1" t="s">
        <v>21</v>
      </c>
      <c r="I66" s="1" t="s">
        <v>17</v>
      </c>
      <c r="J66" s="1" t="s">
        <v>17</v>
      </c>
      <c r="K66" s="1" t="s">
        <v>52</v>
      </c>
      <c r="L66" s="1" t="s">
        <v>21</v>
      </c>
      <c r="M66" s="1" t="s">
        <v>17</v>
      </c>
      <c r="N66" s="5">
        <f t="shared" si="0"/>
        <v>4</v>
      </c>
      <c r="O66" s="5" t="s">
        <v>464</v>
      </c>
      <c r="P66" s="1" t="s">
        <v>21</v>
      </c>
      <c r="Q66" s="1" t="s">
        <v>21</v>
      </c>
      <c r="R66" s="1" t="s">
        <v>21</v>
      </c>
      <c r="S66" s="1" t="s">
        <v>21</v>
      </c>
      <c r="T66" s="1" t="s">
        <v>21</v>
      </c>
      <c r="U66" s="1" t="s">
        <v>17</v>
      </c>
      <c r="V66" s="1" t="s">
        <v>245</v>
      </c>
      <c r="W66" s="1" t="s">
        <v>23</v>
      </c>
      <c r="X66" s="1" t="s">
        <v>69</v>
      </c>
      <c r="Y66" s="1" t="s">
        <v>17</v>
      </c>
    </row>
    <row r="67" spans="2:25" ht="15">
      <c r="B67" s="8">
        <v>37</v>
      </c>
      <c r="C67" s="1" t="s">
        <v>214</v>
      </c>
      <c r="D67" s="1" t="s">
        <v>215</v>
      </c>
      <c r="E67" s="2">
        <v>6035</v>
      </c>
      <c r="F67" s="1" t="s">
        <v>216</v>
      </c>
      <c r="G67" s="2">
        <v>1.25</v>
      </c>
      <c r="H67" s="1" t="s">
        <v>21</v>
      </c>
      <c r="I67" s="1" t="s">
        <v>17</v>
      </c>
      <c r="J67" s="1" t="s">
        <v>17</v>
      </c>
      <c r="K67" s="1" t="s">
        <v>52</v>
      </c>
      <c r="L67" s="1" t="s">
        <v>21</v>
      </c>
      <c r="M67" s="1" t="s">
        <v>17</v>
      </c>
      <c r="N67" s="5">
        <f t="shared" si="0"/>
        <v>1.25</v>
      </c>
      <c r="O67" s="5" t="s">
        <v>464</v>
      </c>
      <c r="P67" s="1" t="s">
        <v>21</v>
      </c>
      <c r="Q67" s="1" t="s">
        <v>21</v>
      </c>
      <c r="R67" s="1" t="s">
        <v>21</v>
      </c>
      <c r="S67" s="1" t="s">
        <v>21</v>
      </c>
      <c r="T67" s="1" t="s">
        <v>21</v>
      </c>
      <c r="U67" s="1" t="s">
        <v>17</v>
      </c>
      <c r="V67" s="1" t="s">
        <v>217</v>
      </c>
      <c r="W67" s="1" t="s">
        <v>23</v>
      </c>
      <c r="X67" s="1" t="s">
        <v>69</v>
      </c>
      <c r="Y67" s="1" t="s">
        <v>17</v>
      </c>
    </row>
    <row r="68" spans="2:25" ht="15">
      <c r="B68" s="8">
        <v>38</v>
      </c>
      <c r="C68" s="1" t="s">
        <v>234</v>
      </c>
      <c r="D68" s="1" t="s">
        <v>235</v>
      </c>
      <c r="E68" s="2">
        <v>6034</v>
      </c>
      <c r="F68" s="1" t="s">
        <v>236</v>
      </c>
      <c r="G68" s="2">
        <v>2</v>
      </c>
      <c r="H68" s="1" t="s">
        <v>21</v>
      </c>
      <c r="I68" s="1" t="s">
        <v>17</v>
      </c>
      <c r="J68" s="1" t="s">
        <v>17</v>
      </c>
      <c r="K68" s="1" t="s">
        <v>52</v>
      </c>
      <c r="L68" s="1" t="s">
        <v>21</v>
      </c>
      <c r="M68" s="1" t="s">
        <v>17</v>
      </c>
      <c r="N68" s="5">
        <f t="shared" si="0"/>
        <v>2</v>
      </c>
      <c r="O68" s="5" t="s">
        <v>464</v>
      </c>
      <c r="P68" s="1" t="s">
        <v>21</v>
      </c>
      <c r="Q68" s="1" t="s">
        <v>21</v>
      </c>
      <c r="R68" s="1" t="s">
        <v>21</v>
      </c>
      <c r="S68" s="1" t="s">
        <v>21</v>
      </c>
      <c r="T68" s="1" t="s">
        <v>21</v>
      </c>
      <c r="U68" s="1" t="s">
        <v>17</v>
      </c>
      <c r="V68" s="1" t="s">
        <v>237</v>
      </c>
      <c r="W68" s="1" t="s">
        <v>23</v>
      </c>
      <c r="X68" s="1" t="s">
        <v>69</v>
      </c>
      <c r="Y68" s="1" t="s">
        <v>17</v>
      </c>
    </row>
    <row r="69" spans="2:25" ht="15">
      <c r="B69" s="8">
        <v>39</v>
      </c>
      <c r="C69" s="1" t="s">
        <v>205</v>
      </c>
      <c r="D69" s="1" t="s">
        <v>206</v>
      </c>
      <c r="E69" s="2">
        <v>6036</v>
      </c>
      <c r="F69" s="1" t="s">
        <v>207</v>
      </c>
      <c r="G69" s="2">
        <v>0.35</v>
      </c>
      <c r="H69" s="1" t="s">
        <v>21</v>
      </c>
      <c r="I69" s="1" t="s">
        <v>17</v>
      </c>
      <c r="J69" s="1" t="s">
        <v>17</v>
      </c>
      <c r="K69" s="1" t="s">
        <v>22</v>
      </c>
      <c r="L69" s="1" t="s">
        <v>21</v>
      </c>
      <c r="M69" s="1" t="s">
        <v>17</v>
      </c>
      <c r="N69" s="5">
        <f t="shared" si="0"/>
        <v>0.35</v>
      </c>
      <c r="O69" s="5" t="s">
        <v>464</v>
      </c>
      <c r="P69" s="1" t="s">
        <v>21</v>
      </c>
      <c r="Q69" s="1" t="s">
        <v>21</v>
      </c>
      <c r="R69" s="1" t="s">
        <v>21</v>
      </c>
      <c r="S69" s="1" t="s">
        <v>21</v>
      </c>
      <c r="T69" s="1" t="s">
        <v>21</v>
      </c>
      <c r="U69" s="1" t="s">
        <v>17</v>
      </c>
      <c r="V69" s="1" t="s">
        <v>208</v>
      </c>
      <c r="W69" s="1" t="s">
        <v>23</v>
      </c>
      <c r="X69" s="1" t="s">
        <v>69</v>
      </c>
      <c r="Y69" s="1" t="s">
        <v>209</v>
      </c>
    </row>
    <row r="70" spans="1:25" s="4" customFormat="1" ht="15">
      <c r="A70" s="14"/>
      <c r="B70" s="8">
        <v>40</v>
      </c>
      <c r="C70" s="1"/>
      <c r="D70" s="1"/>
      <c r="E70" s="2"/>
      <c r="F70" s="1"/>
      <c r="G70" s="2"/>
      <c r="H70" s="1"/>
      <c r="I70" s="1"/>
      <c r="J70" s="1"/>
      <c r="K70" s="1"/>
      <c r="L70" s="1"/>
      <c r="M70" s="1"/>
      <c r="N70" s="5"/>
      <c r="O70" s="5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4" customFormat="1" ht="15">
      <c r="A71" s="14"/>
      <c r="B71" s="8">
        <v>41</v>
      </c>
      <c r="C71" s="1"/>
      <c r="D71" s="1"/>
      <c r="E71" s="2"/>
      <c r="F71" s="1"/>
      <c r="G71" s="2"/>
      <c r="H71" s="1"/>
      <c r="I71" s="1"/>
      <c r="J71" s="1"/>
      <c r="K71" s="1"/>
      <c r="L71" s="1"/>
      <c r="M71" s="1"/>
      <c r="N71" s="5"/>
      <c r="O71" s="5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s="4" customFormat="1" ht="15">
      <c r="A72" s="14"/>
      <c r="B72" s="8">
        <v>42</v>
      </c>
      <c r="C72" s="1"/>
      <c r="D72" s="1"/>
      <c r="E72" s="2"/>
      <c r="F72" s="1"/>
      <c r="G72" s="2"/>
      <c r="H72" s="1"/>
      <c r="I72" s="1"/>
      <c r="J72" s="1"/>
      <c r="K72" s="1"/>
      <c r="L72" s="1"/>
      <c r="M72" s="1"/>
      <c r="N72" s="5"/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s="4" customFormat="1" ht="15">
      <c r="A73" s="14"/>
      <c r="B73" s="8">
        <v>43</v>
      </c>
      <c r="C73" s="1"/>
      <c r="D73" s="1"/>
      <c r="E73" s="2"/>
      <c r="F73" s="1"/>
      <c r="G73" s="2"/>
      <c r="H73" s="1"/>
      <c r="I73" s="1"/>
      <c r="J73" s="1"/>
      <c r="K73" s="1"/>
      <c r="L73" s="1"/>
      <c r="M73" s="1"/>
      <c r="N73" s="5"/>
      <c r="O73" s="5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s="4" customFormat="1" ht="15">
      <c r="A74" s="14"/>
      <c r="B74" s="8">
        <v>44</v>
      </c>
      <c r="C74" s="1"/>
      <c r="D74" s="1"/>
      <c r="E74" s="2"/>
      <c r="F74" s="1"/>
      <c r="G74" s="2"/>
      <c r="H74" s="1"/>
      <c r="I74" s="1"/>
      <c r="J74" s="1"/>
      <c r="K74" s="1"/>
      <c r="L74" s="1"/>
      <c r="M74" s="1"/>
      <c r="N74" s="5"/>
      <c r="O74" s="5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s="4" customFormat="1" ht="15">
      <c r="A75" s="14"/>
      <c r="B75" s="8">
        <v>45</v>
      </c>
      <c r="C75" s="1"/>
      <c r="D75" s="1"/>
      <c r="E75" s="2"/>
      <c r="F75" s="1"/>
      <c r="G75" s="2"/>
      <c r="H75" s="1"/>
      <c r="I75" s="1"/>
      <c r="J75" s="1"/>
      <c r="K75" s="1"/>
      <c r="L75" s="1"/>
      <c r="M75" s="1"/>
      <c r="N75" s="5"/>
      <c r="O75" s="5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s="4" customFormat="1" ht="15">
      <c r="A76" s="14"/>
      <c r="B76" s="8">
        <v>46</v>
      </c>
      <c r="C76" s="1"/>
      <c r="D76" s="1"/>
      <c r="E76" s="2"/>
      <c r="F76" s="1"/>
      <c r="G76" s="2"/>
      <c r="H76" s="1"/>
      <c r="I76" s="1"/>
      <c r="J76" s="1"/>
      <c r="K76" s="1"/>
      <c r="L76" s="1"/>
      <c r="M76" s="1"/>
      <c r="N76" s="5"/>
      <c r="O76" s="5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s="4" customFormat="1" ht="15">
      <c r="A77" s="14"/>
      <c r="B77" s="8">
        <v>47</v>
      </c>
      <c r="C77" s="1"/>
      <c r="D77" s="1"/>
      <c r="E77" s="2"/>
      <c r="F77" s="1"/>
      <c r="G77" s="2"/>
      <c r="H77" s="1"/>
      <c r="I77" s="1"/>
      <c r="J77" s="1"/>
      <c r="K77" s="1"/>
      <c r="L77" s="1"/>
      <c r="M77" s="1"/>
      <c r="N77" s="5"/>
      <c r="O77" s="5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s="4" customFormat="1" ht="15">
      <c r="A78" s="14"/>
      <c r="B78" s="8">
        <v>48</v>
      </c>
      <c r="C78" s="1"/>
      <c r="D78" s="1"/>
      <c r="E78" s="2"/>
      <c r="F78" s="1"/>
      <c r="G78" s="2"/>
      <c r="H78" s="1"/>
      <c r="I78" s="1"/>
      <c r="J78" s="1"/>
      <c r="K78" s="1"/>
      <c r="L78" s="1"/>
      <c r="M78" s="1"/>
      <c r="N78" s="5"/>
      <c r="O78" s="5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s="4" customFormat="1" ht="15">
      <c r="A79" s="14"/>
      <c r="B79" s="8">
        <v>49</v>
      </c>
      <c r="C79" s="1"/>
      <c r="D79" s="1"/>
      <c r="E79" s="2"/>
      <c r="F79" s="1"/>
      <c r="G79" s="2"/>
      <c r="H79" s="1"/>
      <c r="I79" s="1"/>
      <c r="J79" s="1"/>
      <c r="K79" s="1"/>
      <c r="L79" s="1"/>
      <c r="M79" s="1"/>
      <c r="N79" s="5"/>
      <c r="O79" s="5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s="4" customFormat="1" ht="15">
      <c r="A80" s="14"/>
      <c r="B80" s="8">
        <v>50</v>
      </c>
      <c r="C80" s="1"/>
      <c r="D80" s="1"/>
      <c r="E80" s="2"/>
      <c r="F80" s="1"/>
      <c r="G80" s="2"/>
      <c r="H80" s="1"/>
      <c r="I80" s="1"/>
      <c r="J80" s="1"/>
      <c r="K80" s="1"/>
      <c r="L80" s="1"/>
      <c r="M80" s="1"/>
      <c r="N80" s="5"/>
      <c r="O80" s="5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s="7" customFormat="1" ht="15">
      <c r="A81" s="12" t="s">
        <v>465</v>
      </c>
      <c r="B81" s="8">
        <v>1</v>
      </c>
      <c r="C81" s="9" t="s">
        <v>459</v>
      </c>
      <c r="D81" s="9" t="s">
        <v>458</v>
      </c>
      <c r="E81" s="9" t="s">
        <v>0</v>
      </c>
      <c r="F81" s="9" t="s">
        <v>457</v>
      </c>
      <c r="G81" s="9" t="s">
        <v>450</v>
      </c>
      <c r="H81" s="9" t="s">
        <v>1</v>
      </c>
      <c r="I81" s="9" t="s">
        <v>2</v>
      </c>
      <c r="J81" s="9" t="s">
        <v>3</v>
      </c>
      <c r="K81" s="9" t="s">
        <v>4</v>
      </c>
      <c r="L81" s="9" t="s">
        <v>5</v>
      </c>
      <c r="M81" s="9" t="s">
        <v>6</v>
      </c>
      <c r="N81" s="8"/>
      <c r="O81" s="8"/>
      <c r="P81" s="9" t="s">
        <v>7</v>
      </c>
      <c r="Q81" s="9" t="s">
        <v>8</v>
      </c>
      <c r="R81" s="9" t="s">
        <v>9</v>
      </c>
      <c r="S81" s="9" t="s">
        <v>10</v>
      </c>
      <c r="T81" s="9" t="s">
        <v>11</v>
      </c>
      <c r="U81" s="9" t="s">
        <v>12</v>
      </c>
      <c r="V81" s="9" t="s">
        <v>13</v>
      </c>
      <c r="W81" s="9" t="s">
        <v>14</v>
      </c>
      <c r="X81" s="9" t="s">
        <v>15</v>
      </c>
      <c r="Y81" s="9" t="s">
        <v>16</v>
      </c>
    </row>
    <row r="82" spans="2:25" ht="15">
      <c r="B82" s="8">
        <v>2</v>
      </c>
      <c r="C82" s="1" t="s">
        <v>114</v>
      </c>
      <c r="D82" s="1" t="s">
        <v>115</v>
      </c>
      <c r="E82" s="2">
        <v>6045</v>
      </c>
      <c r="F82" s="1" t="s">
        <v>116</v>
      </c>
      <c r="G82" s="2">
        <v>8</v>
      </c>
      <c r="H82" s="1" t="s">
        <v>21</v>
      </c>
      <c r="I82" s="1" t="s">
        <v>17</v>
      </c>
      <c r="J82" s="1" t="s">
        <v>17</v>
      </c>
      <c r="K82" s="1" t="s">
        <v>52</v>
      </c>
      <c r="L82" s="1" t="s">
        <v>21</v>
      </c>
      <c r="M82" s="1" t="s">
        <v>17</v>
      </c>
      <c r="N82" s="5">
        <f>G82*0.01</f>
        <v>0.08</v>
      </c>
      <c r="O82" s="5" t="s">
        <v>465</v>
      </c>
      <c r="P82" s="1" t="s">
        <v>21</v>
      </c>
      <c r="Q82" s="1" t="s">
        <v>21</v>
      </c>
      <c r="R82" s="1" t="s">
        <v>21</v>
      </c>
      <c r="S82" s="1" t="s">
        <v>21</v>
      </c>
      <c r="T82" s="1" t="s">
        <v>21</v>
      </c>
      <c r="U82" s="1" t="s">
        <v>17</v>
      </c>
      <c r="V82" s="1" t="s">
        <v>117</v>
      </c>
      <c r="W82" s="1" t="s">
        <v>23</v>
      </c>
      <c r="X82" s="1" t="s">
        <v>69</v>
      </c>
      <c r="Y82" s="1" t="s">
        <v>17</v>
      </c>
    </row>
    <row r="83" spans="2:25" ht="15">
      <c r="B83" s="8">
        <v>3</v>
      </c>
      <c r="C83" s="1" t="s">
        <v>104</v>
      </c>
      <c r="D83" s="1" t="s">
        <v>105</v>
      </c>
      <c r="E83" s="2">
        <v>6045</v>
      </c>
      <c r="F83" s="1" t="s">
        <v>106</v>
      </c>
      <c r="G83" s="2">
        <v>10</v>
      </c>
      <c r="H83" s="1" t="s">
        <v>21</v>
      </c>
      <c r="I83" s="1" t="s">
        <v>17</v>
      </c>
      <c r="J83" s="1" t="s">
        <v>17</v>
      </c>
      <c r="K83" s="1" t="s">
        <v>22</v>
      </c>
      <c r="L83" s="1" t="s">
        <v>21</v>
      </c>
      <c r="M83" s="1" t="s">
        <v>17</v>
      </c>
      <c r="N83" s="5">
        <f>G83*0.01</f>
        <v>0.1</v>
      </c>
      <c r="O83" s="5" t="s">
        <v>465</v>
      </c>
      <c r="P83" s="1" t="s">
        <v>21</v>
      </c>
      <c r="Q83" s="1" t="s">
        <v>21</v>
      </c>
      <c r="R83" s="1" t="s">
        <v>21</v>
      </c>
      <c r="S83" s="1" t="s">
        <v>21</v>
      </c>
      <c r="T83" s="1" t="s">
        <v>21</v>
      </c>
      <c r="U83" s="1" t="s">
        <v>17</v>
      </c>
      <c r="V83" s="1" t="s">
        <v>107</v>
      </c>
      <c r="W83" s="1" t="s">
        <v>23</v>
      </c>
      <c r="X83" s="1" t="s">
        <v>69</v>
      </c>
      <c r="Y83" s="1" t="s">
        <v>108</v>
      </c>
    </row>
    <row r="84" spans="2:25" ht="15">
      <c r="B84" s="8">
        <v>4</v>
      </c>
      <c r="C84" s="1" t="s">
        <v>109</v>
      </c>
      <c r="D84" s="1" t="s">
        <v>110</v>
      </c>
      <c r="E84" s="2">
        <v>6045</v>
      </c>
      <c r="F84" s="1" t="s">
        <v>111</v>
      </c>
      <c r="G84" s="2">
        <v>20</v>
      </c>
      <c r="H84" s="1" t="s">
        <v>21</v>
      </c>
      <c r="I84" s="1" t="s">
        <v>17</v>
      </c>
      <c r="J84" s="1" t="s">
        <v>17</v>
      </c>
      <c r="K84" s="1" t="s">
        <v>22</v>
      </c>
      <c r="L84" s="1" t="s">
        <v>21</v>
      </c>
      <c r="M84" s="1" t="s">
        <v>17</v>
      </c>
      <c r="N84" s="5">
        <f>G84*0.01</f>
        <v>0.2</v>
      </c>
      <c r="O84" s="5" t="s">
        <v>465</v>
      </c>
      <c r="P84" s="1" t="s">
        <v>21</v>
      </c>
      <c r="Q84" s="1" t="s">
        <v>21</v>
      </c>
      <c r="R84" s="1" t="s">
        <v>21</v>
      </c>
      <c r="S84" s="1" t="s">
        <v>21</v>
      </c>
      <c r="T84" s="1" t="s">
        <v>21</v>
      </c>
      <c r="U84" s="1" t="s">
        <v>17</v>
      </c>
      <c r="V84" s="1" t="s">
        <v>112</v>
      </c>
      <c r="W84" s="1" t="s">
        <v>23</v>
      </c>
      <c r="X84" s="1" t="s">
        <v>69</v>
      </c>
      <c r="Y84" s="1" t="s">
        <v>113</v>
      </c>
    </row>
    <row r="85" spans="2:25" ht="15">
      <c r="B85" s="8">
        <v>5</v>
      </c>
      <c r="C85" s="1" t="s">
        <v>150</v>
      </c>
      <c r="D85" s="1" t="s">
        <v>151</v>
      </c>
      <c r="E85" s="2">
        <v>6038</v>
      </c>
      <c r="F85" s="1" t="s">
        <v>152</v>
      </c>
      <c r="G85" s="2">
        <v>10</v>
      </c>
      <c r="H85" s="1" t="s">
        <v>21</v>
      </c>
      <c r="I85" s="1" t="s">
        <v>17</v>
      </c>
      <c r="J85" s="1" t="s">
        <v>17</v>
      </c>
      <c r="K85" s="1" t="s">
        <v>22</v>
      </c>
      <c r="L85" s="1" t="s">
        <v>21</v>
      </c>
      <c r="M85" s="1" t="s">
        <v>17</v>
      </c>
      <c r="N85" s="5">
        <f aca="true" t="shared" si="1" ref="N85:N97">G85*0.01</f>
        <v>0.1</v>
      </c>
      <c r="O85" s="5" t="s">
        <v>465</v>
      </c>
      <c r="P85" s="1" t="s">
        <v>21</v>
      </c>
      <c r="Q85" s="1" t="s">
        <v>21</v>
      </c>
      <c r="R85" s="1" t="s">
        <v>21</v>
      </c>
      <c r="S85" s="1" t="s">
        <v>21</v>
      </c>
      <c r="T85" s="1" t="s">
        <v>21</v>
      </c>
      <c r="U85" s="1" t="s">
        <v>17</v>
      </c>
      <c r="V85" s="1" t="s">
        <v>153</v>
      </c>
      <c r="W85" s="1" t="s">
        <v>23</v>
      </c>
      <c r="X85" s="1" t="s">
        <v>69</v>
      </c>
      <c r="Y85" s="1" t="s">
        <v>154</v>
      </c>
    </row>
    <row r="86" spans="2:25" ht="15">
      <c r="B86" s="8">
        <v>6</v>
      </c>
      <c r="C86" s="1" t="s">
        <v>155</v>
      </c>
      <c r="D86" s="1" t="s">
        <v>156</v>
      </c>
      <c r="E86" s="2">
        <v>6038</v>
      </c>
      <c r="F86" s="1" t="s">
        <v>157</v>
      </c>
      <c r="G86" s="2">
        <v>15</v>
      </c>
      <c r="H86" s="1" t="s">
        <v>21</v>
      </c>
      <c r="I86" s="1" t="s">
        <v>17</v>
      </c>
      <c r="J86" s="1" t="s">
        <v>17</v>
      </c>
      <c r="K86" s="1" t="s">
        <v>22</v>
      </c>
      <c r="L86" s="1" t="s">
        <v>21</v>
      </c>
      <c r="M86" s="1" t="s">
        <v>17</v>
      </c>
      <c r="N86" s="5">
        <f t="shared" si="1"/>
        <v>0.15</v>
      </c>
      <c r="O86" s="5" t="s">
        <v>465</v>
      </c>
      <c r="P86" s="1" t="s">
        <v>21</v>
      </c>
      <c r="Q86" s="1" t="s">
        <v>21</v>
      </c>
      <c r="R86" s="1" t="s">
        <v>21</v>
      </c>
      <c r="S86" s="1" t="s">
        <v>21</v>
      </c>
      <c r="T86" s="1" t="s">
        <v>21</v>
      </c>
      <c r="U86" s="1" t="s">
        <v>17</v>
      </c>
      <c r="V86" s="1" t="s">
        <v>158</v>
      </c>
      <c r="W86" s="1" t="s">
        <v>23</v>
      </c>
      <c r="X86" s="1" t="s">
        <v>69</v>
      </c>
      <c r="Y86" s="1" t="s">
        <v>159</v>
      </c>
    </row>
    <row r="87" spans="2:25" ht="15">
      <c r="B87" s="8">
        <v>7</v>
      </c>
      <c r="C87" s="1" t="s">
        <v>160</v>
      </c>
      <c r="D87" s="1" t="s">
        <v>161</v>
      </c>
      <c r="E87" s="2">
        <v>6038</v>
      </c>
      <c r="F87" s="1" t="s">
        <v>152</v>
      </c>
      <c r="G87" s="2">
        <v>10</v>
      </c>
      <c r="H87" s="1" t="s">
        <v>21</v>
      </c>
      <c r="I87" s="1" t="s">
        <v>17</v>
      </c>
      <c r="J87" s="1" t="s">
        <v>17</v>
      </c>
      <c r="K87" s="1" t="s">
        <v>52</v>
      </c>
      <c r="L87" s="1" t="s">
        <v>21</v>
      </c>
      <c r="M87" s="1" t="s">
        <v>17</v>
      </c>
      <c r="N87" s="5">
        <f t="shared" si="1"/>
        <v>0.1</v>
      </c>
      <c r="O87" s="5" t="s">
        <v>465</v>
      </c>
      <c r="P87" s="1" t="s">
        <v>21</v>
      </c>
      <c r="Q87" s="1" t="s">
        <v>21</v>
      </c>
      <c r="R87" s="1" t="s">
        <v>21</v>
      </c>
      <c r="S87" s="1" t="s">
        <v>21</v>
      </c>
      <c r="T87" s="1" t="s">
        <v>21</v>
      </c>
      <c r="U87" s="1" t="s">
        <v>17</v>
      </c>
      <c r="V87" s="1" t="s">
        <v>153</v>
      </c>
      <c r="W87" s="1" t="s">
        <v>47</v>
      </c>
      <c r="X87" s="1" t="s">
        <v>69</v>
      </c>
      <c r="Y87" s="1" t="s">
        <v>17</v>
      </c>
    </row>
    <row r="88" spans="2:25" ht="15">
      <c r="B88" s="8">
        <v>8</v>
      </c>
      <c r="C88" s="1" t="s">
        <v>143</v>
      </c>
      <c r="D88" s="1" t="s">
        <v>144</v>
      </c>
      <c r="E88" s="2">
        <v>6038</v>
      </c>
      <c r="F88" s="1" t="s">
        <v>145</v>
      </c>
      <c r="G88" s="2">
        <v>2.5</v>
      </c>
      <c r="H88" s="1" t="s">
        <v>21</v>
      </c>
      <c r="I88" s="1" t="s">
        <v>17</v>
      </c>
      <c r="J88" s="1" t="s">
        <v>17</v>
      </c>
      <c r="K88" s="1" t="s">
        <v>22</v>
      </c>
      <c r="L88" s="1" t="s">
        <v>21</v>
      </c>
      <c r="M88" s="1" t="s">
        <v>17</v>
      </c>
      <c r="N88" s="5">
        <f t="shared" si="1"/>
        <v>0.025</v>
      </c>
      <c r="O88" s="5" t="s">
        <v>465</v>
      </c>
      <c r="P88" s="1" t="s">
        <v>21</v>
      </c>
      <c r="Q88" s="1" t="s">
        <v>21</v>
      </c>
      <c r="R88" s="1" t="s">
        <v>21</v>
      </c>
      <c r="S88" s="1" t="s">
        <v>21</v>
      </c>
      <c r="T88" s="1" t="s">
        <v>21</v>
      </c>
      <c r="U88" s="1" t="s">
        <v>17</v>
      </c>
      <c r="V88" s="1" t="s">
        <v>121</v>
      </c>
      <c r="W88" s="1" t="s">
        <v>23</v>
      </c>
      <c r="X88" s="1" t="s">
        <v>69</v>
      </c>
      <c r="Y88" s="1" t="s">
        <v>146</v>
      </c>
    </row>
    <row r="89" spans="2:25" ht="15">
      <c r="B89" s="8">
        <v>9</v>
      </c>
      <c r="C89" s="1" t="s">
        <v>147</v>
      </c>
      <c r="D89" s="1" t="s">
        <v>148</v>
      </c>
      <c r="E89" s="2">
        <v>6038</v>
      </c>
      <c r="F89" s="1" t="s">
        <v>149</v>
      </c>
      <c r="G89" s="2">
        <v>5</v>
      </c>
      <c r="H89" s="1" t="s">
        <v>21</v>
      </c>
      <c r="I89" s="1" t="s">
        <v>17</v>
      </c>
      <c r="J89" s="1" t="s">
        <v>17</v>
      </c>
      <c r="K89" s="1" t="s">
        <v>52</v>
      </c>
      <c r="L89" s="1" t="s">
        <v>21</v>
      </c>
      <c r="M89" s="1" t="s">
        <v>17</v>
      </c>
      <c r="N89" s="5">
        <f t="shared" si="1"/>
        <v>0.05</v>
      </c>
      <c r="O89" s="5" t="s">
        <v>465</v>
      </c>
      <c r="P89" s="1" t="s">
        <v>21</v>
      </c>
      <c r="Q89" s="1" t="s">
        <v>21</v>
      </c>
      <c r="R89" s="1" t="s">
        <v>21</v>
      </c>
      <c r="S89" s="1" t="s">
        <v>21</v>
      </c>
      <c r="T89" s="1" t="s">
        <v>21</v>
      </c>
      <c r="U89" s="1" t="s">
        <v>17</v>
      </c>
      <c r="V89" s="1" t="s">
        <v>121</v>
      </c>
      <c r="W89" s="1" t="s">
        <v>23</v>
      </c>
      <c r="X89" s="1" t="s">
        <v>69</v>
      </c>
      <c r="Y89" s="1" t="s">
        <v>17</v>
      </c>
    </row>
    <row r="90" spans="2:25" ht="15">
      <c r="B90" s="8">
        <v>10</v>
      </c>
      <c r="C90" s="1" t="s">
        <v>176</v>
      </c>
      <c r="D90" s="1" t="s">
        <v>177</v>
      </c>
      <c r="E90" s="2">
        <v>6039</v>
      </c>
      <c r="F90" s="1" t="s">
        <v>178</v>
      </c>
      <c r="G90" s="2">
        <v>20</v>
      </c>
      <c r="H90" s="1" t="s">
        <v>21</v>
      </c>
      <c r="I90" s="1" t="s">
        <v>17</v>
      </c>
      <c r="J90" s="1" t="s">
        <v>17</v>
      </c>
      <c r="K90" s="1" t="s">
        <v>52</v>
      </c>
      <c r="L90" s="1" t="s">
        <v>21</v>
      </c>
      <c r="M90" s="1" t="s">
        <v>17</v>
      </c>
      <c r="N90" s="5">
        <f>G90*0.01</f>
        <v>0.2</v>
      </c>
      <c r="O90" s="5" t="s">
        <v>465</v>
      </c>
      <c r="P90" s="1" t="s">
        <v>21</v>
      </c>
      <c r="Q90" s="1" t="s">
        <v>21</v>
      </c>
      <c r="R90" s="1" t="s">
        <v>21</v>
      </c>
      <c r="S90" s="1" t="s">
        <v>21</v>
      </c>
      <c r="T90" s="1" t="s">
        <v>21</v>
      </c>
      <c r="U90" s="1" t="s">
        <v>17</v>
      </c>
      <c r="V90" s="1" t="s">
        <v>169</v>
      </c>
      <c r="W90" s="1" t="s">
        <v>47</v>
      </c>
      <c r="X90" s="1" t="s">
        <v>69</v>
      </c>
      <c r="Y90" s="1" t="s">
        <v>17</v>
      </c>
    </row>
    <row r="91" spans="2:25" ht="15">
      <c r="B91" s="8">
        <v>11</v>
      </c>
      <c r="C91" s="1" t="s">
        <v>170</v>
      </c>
      <c r="D91" s="1" t="s">
        <v>171</v>
      </c>
      <c r="E91" s="2">
        <v>6039</v>
      </c>
      <c r="F91" s="1" t="s">
        <v>172</v>
      </c>
      <c r="G91" s="2">
        <v>1</v>
      </c>
      <c r="H91" s="1" t="s">
        <v>21</v>
      </c>
      <c r="I91" s="1" t="s">
        <v>17</v>
      </c>
      <c r="J91" s="1" t="s">
        <v>17</v>
      </c>
      <c r="K91" s="1" t="s">
        <v>52</v>
      </c>
      <c r="L91" s="1" t="s">
        <v>21</v>
      </c>
      <c r="M91" s="1" t="s">
        <v>17</v>
      </c>
      <c r="N91" s="5">
        <f>G91*0.01</f>
        <v>0.01</v>
      </c>
      <c r="O91" s="5" t="s">
        <v>465</v>
      </c>
      <c r="P91" s="1" t="s">
        <v>21</v>
      </c>
      <c r="Q91" s="1" t="s">
        <v>21</v>
      </c>
      <c r="R91" s="1" t="s">
        <v>21</v>
      </c>
      <c r="S91" s="1" t="s">
        <v>21</v>
      </c>
      <c r="T91" s="1" t="s">
        <v>21</v>
      </c>
      <c r="U91" s="1" t="s">
        <v>17</v>
      </c>
      <c r="V91" s="1" t="s">
        <v>169</v>
      </c>
      <c r="W91" s="1" t="s">
        <v>47</v>
      </c>
      <c r="X91" s="1" t="s">
        <v>69</v>
      </c>
      <c r="Y91" s="1" t="s">
        <v>17</v>
      </c>
    </row>
    <row r="92" spans="2:25" ht="15">
      <c r="B92" s="8">
        <v>12</v>
      </c>
      <c r="C92" s="1" t="s">
        <v>173</v>
      </c>
      <c r="D92" s="1" t="s">
        <v>174</v>
      </c>
      <c r="E92" s="2">
        <v>6039</v>
      </c>
      <c r="F92" s="1" t="s">
        <v>175</v>
      </c>
      <c r="G92" s="2">
        <v>5</v>
      </c>
      <c r="H92" s="1" t="s">
        <v>21</v>
      </c>
      <c r="I92" s="1" t="s">
        <v>17</v>
      </c>
      <c r="J92" s="1" t="s">
        <v>17</v>
      </c>
      <c r="K92" s="1" t="s">
        <v>52</v>
      </c>
      <c r="L92" s="1" t="s">
        <v>21</v>
      </c>
      <c r="M92" s="1" t="s">
        <v>17</v>
      </c>
      <c r="N92" s="5">
        <f>G92*0.01</f>
        <v>0.05</v>
      </c>
      <c r="O92" s="5" t="s">
        <v>465</v>
      </c>
      <c r="P92" s="1" t="s">
        <v>21</v>
      </c>
      <c r="Q92" s="1" t="s">
        <v>21</v>
      </c>
      <c r="R92" s="1" t="s">
        <v>21</v>
      </c>
      <c r="S92" s="1" t="s">
        <v>21</v>
      </c>
      <c r="T92" s="1" t="s">
        <v>21</v>
      </c>
      <c r="U92" s="1" t="s">
        <v>17</v>
      </c>
      <c r="V92" s="1" t="s">
        <v>169</v>
      </c>
      <c r="W92" s="1" t="s">
        <v>47</v>
      </c>
      <c r="X92" s="1" t="s">
        <v>69</v>
      </c>
      <c r="Y92" s="1" t="s">
        <v>17</v>
      </c>
    </row>
    <row r="93" spans="2:25" ht="15">
      <c r="B93" s="8">
        <v>13</v>
      </c>
      <c r="C93" s="1" t="s">
        <v>166</v>
      </c>
      <c r="D93" s="1" t="s">
        <v>167</v>
      </c>
      <c r="E93" s="2">
        <v>6039</v>
      </c>
      <c r="F93" s="1" t="s">
        <v>168</v>
      </c>
      <c r="G93" s="2">
        <v>10</v>
      </c>
      <c r="H93" s="1" t="s">
        <v>21</v>
      </c>
      <c r="I93" s="1" t="s">
        <v>17</v>
      </c>
      <c r="J93" s="1" t="s">
        <v>17</v>
      </c>
      <c r="K93" s="1" t="s">
        <v>17</v>
      </c>
      <c r="L93" s="1" t="s">
        <v>21</v>
      </c>
      <c r="M93" s="1" t="s">
        <v>17</v>
      </c>
      <c r="N93" s="5">
        <f>G93*0.01</f>
        <v>0.1</v>
      </c>
      <c r="O93" s="5" t="s">
        <v>465</v>
      </c>
      <c r="P93" s="1" t="s">
        <v>21</v>
      </c>
      <c r="Q93" s="1" t="s">
        <v>21</v>
      </c>
      <c r="R93" s="1" t="s">
        <v>21</v>
      </c>
      <c r="S93" s="1" t="s">
        <v>21</v>
      </c>
      <c r="T93" s="1" t="s">
        <v>21</v>
      </c>
      <c r="U93" s="1" t="s">
        <v>17</v>
      </c>
      <c r="V93" s="1" t="s">
        <v>169</v>
      </c>
      <c r="W93" s="1" t="s">
        <v>47</v>
      </c>
      <c r="X93" s="1" t="s">
        <v>69</v>
      </c>
      <c r="Y93" s="1" t="s">
        <v>17</v>
      </c>
    </row>
    <row r="94" spans="2:24" ht="15">
      <c r="B94" s="8">
        <v>14</v>
      </c>
      <c r="C94" s="20">
        <v>723</v>
      </c>
      <c r="D94" s="20">
        <v>723</v>
      </c>
      <c r="E94" s="18">
        <v>6032</v>
      </c>
      <c r="F94" s="19" t="s">
        <v>513</v>
      </c>
      <c r="G94" s="18">
        <v>10</v>
      </c>
      <c r="H94" s="19" t="s">
        <v>21</v>
      </c>
      <c r="K94" s="19" t="s">
        <v>22</v>
      </c>
      <c r="L94" s="19" t="s">
        <v>21</v>
      </c>
      <c r="N94" s="5">
        <f>G94*0.01</f>
        <v>0.1</v>
      </c>
      <c r="O94" s="5" t="s">
        <v>465</v>
      </c>
      <c r="Q94" s="19" t="s">
        <v>21</v>
      </c>
      <c r="V94" s="1" t="s">
        <v>204</v>
      </c>
      <c r="W94" s="1"/>
      <c r="X94" s="1"/>
    </row>
    <row r="95" spans="2:25" ht="15">
      <c r="B95" s="8">
        <v>15</v>
      </c>
      <c r="C95" s="1" t="s">
        <v>218</v>
      </c>
      <c r="D95" s="1" t="s">
        <v>219</v>
      </c>
      <c r="E95" s="2">
        <v>6039</v>
      </c>
      <c r="F95" s="1" t="s">
        <v>220</v>
      </c>
      <c r="G95" s="2">
        <v>2.5</v>
      </c>
      <c r="H95" s="1" t="s">
        <v>21</v>
      </c>
      <c r="I95" s="1" t="s">
        <v>17</v>
      </c>
      <c r="J95" s="1" t="s">
        <v>17</v>
      </c>
      <c r="K95" s="1" t="s">
        <v>52</v>
      </c>
      <c r="L95" s="1" t="s">
        <v>21</v>
      </c>
      <c r="M95" s="1" t="s">
        <v>17</v>
      </c>
      <c r="N95" s="5">
        <f t="shared" si="1"/>
        <v>0.025</v>
      </c>
      <c r="O95" s="5" t="s">
        <v>465</v>
      </c>
      <c r="P95" s="1" t="s">
        <v>21</v>
      </c>
      <c r="Q95" s="1" t="s">
        <v>21</v>
      </c>
      <c r="R95" s="1" t="s">
        <v>21</v>
      </c>
      <c r="S95" s="1" t="s">
        <v>21</v>
      </c>
      <c r="T95" s="1" t="s">
        <v>21</v>
      </c>
      <c r="U95" s="1" t="s">
        <v>17</v>
      </c>
      <c r="V95" s="1" t="s">
        <v>221</v>
      </c>
      <c r="W95" s="1" t="s">
        <v>23</v>
      </c>
      <c r="X95" s="1" t="s">
        <v>69</v>
      </c>
      <c r="Y95" s="1" t="s">
        <v>17</v>
      </c>
    </row>
    <row r="96" spans="2:25" ht="15">
      <c r="B96" s="8">
        <v>16</v>
      </c>
      <c r="C96" s="1" t="s">
        <v>222</v>
      </c>
      <c r="D96" s="1" t="s">
        <v>223</v>
      </c>
      <c r="E96" s="2">
        <v>6039</v>
      </c>
      <c r="F96" s="1" t="s">
        <v>224</v>
      </c>
      <c r="G96" s="2">
        <v>3</v>
      </c>
      <c r="H96" s="1" t="s">
        <v>21</v>
      </c>
      <c r="I96" s="1" t="s">
        <v>17</v>
      </c>
      <c r="J96" s="1" t="s">
        <v>17</v>
      </c>
      <c r="K96" s="1" t="s">
        <v>52</v>
      </c>
      <c r="L96" s="1" t="s">
        <v>21</v>
      </c>
      <c r="M96" s="1" t="s">
        <v>17</v>
      </c>
      <c r="N96" s="5">
        <f t="shared" si="1"/>
        <v>0.03</v>
      </c>
      <c r="O96" s="5" t="s">
        <v>465</v>
      </c>
      <c r="P96" s="1" t="s">
        <v>21</v>
      </c>
      <c r="Q96" s="1" t="s">
        <v>21</v>
      </c>
      <c r="R96" s="1" t="s">
        <v>21</v>
      </c>
      <c r="S96" s="1" t="s">
        <v>21</v>
      </c>
      <c r="T96" s="1" t="s">
        <v>21</v>
      </c>
      <c r="U96" s="1" t="s">
        <v>17</v>
      </c>
      <c r="V96" s="1" t="s">
        <v>225</v>
      </c>
      <c r="W96" s="1" t="s">
        <v>23</v>
      </c>
      <c r="X96" s="1" t="s">
        <v>69</v>
      </c>
      <c r="Y96" s="1" t="s">
        <v>17</v>
      </c>
    </row>
    <row r="97" spans="2:25" ht="15">
      <c r="B97" s="8">
        <v>17</v>
      </c>
      <c r="C97" s="1" t="s">
        <v>226</v>
      </c>
      <c r="D97" s="1" t="s">
        <v>227</v>
      </c>
      <c r="E97" s="2">
        <v>6039</v>
      </c>
      <c r="F97" s="1" t="s">
        <v>228</v>
      </c>
      <c r="G97" s="2">
        <v>4</v>
      </c>
      <c r="H97" s="1" t="s">
        <v>21</v>
      </c>
      <c r="I97" s="1" t="s">
        <v>17</v>
      </c>
      <c r="J97" s="1" t="s">
        <v>17</v>
      </c>
      <c r="K97" s="1" t="s">
        <v>52</v>
      </c>
      <c r="L97" s="1" t="s">
        <v>21</v>
      </c>
      <c r="M97" s="1" t="s">
        <v>17</v>
      </c>
      <c r="N97" s="5">
        <f t="shared" si="1"/>
        <v>0.04</v>
      </c>
      <c r="O97" s="5" t="s">
        <v>465</v>
      </c>
      <c r="P97" s="1" t="s">
        <v>21</v>
      </c>
      <c r="Q97" s="1" t="s">
        <v>21</v>
      </c>
      <c r="R97" s="1" t="s">
        <v>21</v>
      </c>
      <c r="S97" s="1" t="s">
        <v>21</v>
      </c>
      <c r="T97" s="1" t="s">
        <v>21</v>
      </c>
      <c r="U97" s="1" t="s">
        <v>17</v>
      </c>
      <c r="V97" s="1" t="s">
        <v>229</v>
      </c>
      <c r="W97" s="1" t="s">
        <v>23</v>
      </c>
      <c r="X97" s="1" t="s">
        <v>69</v>
      </c>
      <c r="Y97" s="1" t="s">
        <v>17</v>
      </c>
    </row>
    <row r="98" spans="2:25" ht="15">
      <c r="B98" s="8">
        <v>18</v>
      </c>
      <c r="C98" s="1" t="s">
        <v>343</v>
      </c>
      <c r="D98" s="1" t="s">
        <v>344</v>
      </c>
      <c r="E98" s="2">
        <v>6039</v>
      </c>
      <c r="F98" s="1" t="s">
        <v>345</v>
      </c>
      <c r="G98" s="2">
        <v>10</v>
      </c>
      <c r="H98" s="1" t="s">
        <v>21</v>
      </c>
      <c r="I98" s="1" t="s">
        <v>17</v>
      </c>
      <c r="J98" s="1" t="s">
        <v>17</v>
      </c>
      <c r="K98" s="1" t="s">
        <v>22</v>
      </c>
      <c r="L98" s="1" t="s">
        <v>21</v>
      </c>
      <c r="M98" s="1" t="s">
        <v>17</v>
      </c>
      <c r="N98" s="5">
        <f aca="true" t="shared" si="2" ref="N98:N105">G98*0.01</f>
        <v>0.1</v>
      </c>
      <c r="O98" s="5" t="s">
        <v>465</v>
      </c>
      <c r="P98" s="1" t="s">
        <v>17</v>
      </c>
      <c r="Q98" s="1" t="s">
        <v>21</v>
      </c>
      <c r="R98" s="1" t="s">
        <v>21</v>
      </c>
      <c r="S98" s="1" t="s">
        <v>21</v>
      </c>
      <c r="T98" s="1" t="s">
        <v>21</v>
      </c>
      <c r="U98" s="1" t="s">
        <v>17</v>
      </c>
      <c r="V98" s="1" t="s">
        <v>346</v>
      </c>
      <c r="W98" s="1" t="s">
        <v>23</v>
      </c>
      <c r="X98" s="1" t="s">
        <v>48</v>
      </c>
      <c r="Y98" s="1" t="s">
        <v>347</v>
      </c>
    </row>
    <row r="99" spans="2:25" ht="15">
      <c r="B99" s="8">
        <v>19</v>
      </c>
      <c r="C99" s="1" t="s">
        <v>360</v>
      </c>
      <c r="D99" s="1" t="s">
        <v>361</v>
      </c>
      <c r="E99" s="2">
        <v>6039</v>
      </c>
      <c r="F99" s="1" t="s">
        <v>362</v>
      </c>
      <c r="G99" s="2">
        <v>5</v>
      </c>
      <c r="H99" s="1" t="s">
        <v>21</v>
      </c>
      <c r="I99" s="1" t="s">
        <v>17</v>
      </c>
      <c r="J99" s="1" t="s">
        <v>17</v>
      </c>
      <c r="K99" s="1" t="s">
        <v>22</v>
      </c>
      <c r="L99" s="1" t="s">
        <v>21</v>
      </c>
      <c r="M99" s="1" t="s">
        <v>17</v>
      </c>
      <c r="N99" s="5">
        <f t="shared" si="2"/>
        <v>0.05</v>
      </c>
      <c r="O99" s="5" t="s">
        <v>465</v>
      </c>
      <c r="P99" s="1" t="s">
        <v>21</v>
      </c>
      <c r="Q99" s="1" t="s">
        <v>21</v>
      </c>
      <c r="R99" s="1" t="s">
        <v>21</v>
      </c>
      <c r="S99" s="1" t="s">
        <v>21</v>
      </c>
      <c r="T99" s="1" t="s">
        <v>21</v>
      </c>
      <c r="U99" s="1" t="s">
        <v>17</v>
      </c>
      <c r="V99" s="1" t="s">
        <v>363</v>
      </c>
      <c r="W99" s="1" t="s">
        <v>23</v>
      </c>
      <c r="X99" s="1" t="s">
        <v>69</v>
      </c>
      <c r="Y99" s="1" t="s">
        <v>364</v>
      </c>
    </row>
    <row r="100" spans="2:25" ht="15">
      <c r="B100" s="8">
        <v>20</v>
      </c>
      <c r="C100" s="1" t="s">
        <v>365</v>
      </c>
      <c r="D100" s="1" t="s">
        <v>366</v>
      </c>
      <c r="E100" s="2">
        <v>6039</v>
      </c>
      <c r="F100" s="1" t="s">
        <v>367</v>
      </c>
      <c r="G100" s="2">
        <v>10</v>
      </c>
      <c r="H100" s="1" t="s">
        <v>21</v>
      </c>
      <c r="I100" s="1" t="s">
        <v>17</v>
      </c>
      <c r="J100" s="1" t="s">
        <v>17</v>
      </c>
      <c r="K100" s="1" t="s">
        <v>22</v>
      </c>
      <c r="L100" s="1" t="s">
        <v>21</v>
      </c>
      <c r="M100" s="1" t="s">
        <v>17</v>
      </c>
      <c r="N100" s="5">
        <f t="shared" si="2"/>
        <v>0.1</v>
      </c>
      <c r="O100" s="5" t="s">
        <v>465</v>
      </c>
      <c r="P100" s="1" t="s">
        <v>21</v>
      </c>
      <c r="Q100" s="1" t="s">
        <v>21</v>
      </c>
      <c r="R100" s="1" t="s">
        <v>21</v>
      </c>
      <c r="S100" s="1" t="s">
        <v>21</v>
      </c>
      <c r="T100" s="1" t="s">
        <v>21</v>
      </c>
      <c r="U100" s="1" t="s">
        <v>17</v>
      </c>
      <c r="V100" s="1" t="s">
        <v>368</v>
      </c>
      <c r="W100" s="1" t="s">
        <v>23</v>
      </c>
      <c r="X100" s="1" t="s">
        <v>69</v>
      </c>
      <c r="Y100" s="1" t="s">
        <v>369</v>
      </c>
    </row>
    <row r="101" spans="2:25" ht="15">
      <c r="B101" s="8">
        <v>21</v>
      </c>
      <c r="C101" s="1" t="s">
        <v>305</v>
      </c>
      <c r="D101" s="1" t="s">
        <v>306</v>
      </c>
      <c r="E101" s="2">
        <v>6039</v>
      </c>
      <c r="F101" s="1" t="s">
        <v>307</v>
      </c>
      <c r="G101" s="2">
        <v>6</v>
      </c>
      <c r="H101" s="1" t="s">
        <v>21</v>
      </c>
      <c r="I101" s="1" t="s">
        <v>17</v>
      </c>
      <c r="J101" s="1" t="s">
        <v>17</v>
      </c>
      <c r="K101" s="1" t="s">
        <v>22</v>
      </c>
      <c r="L101" s="1" t="s">
        <v>21</v>
      </c>
      <c r="M101" s="1" t="s">
        <v>17</v>
      </c>
      <c r="N101" s="5">
        <f t="shared" si="2"/>
        <v>0.06</v>
      </c>
      <c r="O101" s="5" t="s">
        <v>465</v>
      </c>
      <c r="P101" s="1" t="s">
        <v>21</v>
      </c>
      <c r="Q101" s="1" t="s">
        <v>21</v>
      </c>
      <c r="R101" s="1" t="s">
        <v>21</v>
      </c>
      <c r="S101" s="1" t="s">
        <v>21</v>
      </c>
      <c r="T101" s="1" t="s">
        <v>21</v>
      </c>
      <c r="U101" s="1" t="s">
        <v>17</v>
      </c>
      <c r="V101" s="1" t="s">
        <v>308</v>
      </c>
      <c r="W101" s="1" t="s">
        <v>23</v>
      </c>
      <c r="X101" s="1" t="s">
        <v>69</v>
      </c>
      <c r="Y101" s="1" t="s">
        <v>309</v>
      </c>
    </row>
    <row r="102" spans="2:25" ht="15">
      <c r="B102" s="8">
        <v>22</v>
      </c>
      <c r="C102" s="1" t="s">
        <v>310</v>
      </c>
      <c r="D102" s="1" t="s">
        <v>311</v>
      </c>
      <c r="E102" s="2">
        <v>6039</v>
      </c>
      <c r="F102" s="1" t="s">
        <v>312</v>
      </c>
      <c r="G102" s="2">
        <v>8</v>
      </c>
      <c r="H102" s="1" t="s">
        <v>21</v>
      </c>
      <c r="I102" s="1" t="s">
        <v>17</v>
      </c>
      <c r="J102" s="1" t="s">
        <v>17</v>
      </c>
      <c r="K102" s="1" t="s">
        <v>22</v>
      </c>
      <c r="L102" s="1" t="s">
        <v>21</v>
      </c>
      <c r="M102" s="1" t="s">
        <v>17</v>
      </c>
      <c r="N102" s="5">
        <f t="shared" si="2"/>
        <v>0.08</v>
      </c>
      <c r="O102" s="5" t="s">
        <v>465</v>
      </c>
      <c r="P102" s="1" t="s">
        <v>21</v>
      </c>
      <c r="Q102" s="1" t="s">
        <v>21</v>
      </c>
      <c r="R102" s="1" t="s">
        <v>21</v>
      </c>
      <c r="S102" s="1" t="s">
        <v>21</v>
      </c>
      <c r="T102" s="1" t="s">
        <v>21</v>
      </c>
      <c r="U102" s="1" t="s">
        <v>17</v>
      </c>
      <c r="V102" s="1" t="s">
        <v>313</v>
      </c>
      <c r="W102" s="1" t="s">
        <v>23</v>
      </c>
      <c r="X102" s="1" t="s">
        <v>69</v>
      </c>
      <c r="Y102" s="1" t="s">
        <v>314</v>
      </c>
    </row>
    <row r="103" spans="2:25" ht="15">
      <c r="B103" s="8">
        <v>23</v>
      </c>
      <c r="C103" s="1" t="s">
        <v>324</v>
      </c>
      <c r="D103" s="1" t="s">
        <v>325</v>
      </c>
      <c r="E103" s="2">
        <v>6046</v>
      </c>
      <c r="F103" s="1" t="s">
        <v>326</v>
      </c>
      <c r="G103" s="2">
        <v>2.5</v>
      </c>
      <c r="H103" s="1" t="s">
        <v>21</v>
      </c>
      <c r="I103" s="1" t="s">
        <v>17</v>
      </c>
      <c r="J103" s="1" t="s">
        <v>17</v>
      </c>
      <c r="K103" s="1" t="s">
        <v>22</v>
      </c>
      <c r="L103" s="1" t="s">
        <v>21</v>
      </c>
      <c r="M103" s="1" t="s">
        <v>17</v>
      </c>
      <c r="N103" s="5">
        <f t="shared" si="2"/>
        <v>0.025</v>
      </c>
      <c r="O103" s="5" t="s">
        <v>465</v>
      </c>
      <c r="P103" s="1" t="s">
        <v>21</v>
      </c>
      <c r="Q103" s="1" t="s">
        <v>21</v>
      </c>
      <c r="R103" s="1" t="s">
        <v>21</v>
      </c>
      <c r="S103" s="1" t="s">
        <v>21</v>
      </c>
      <c r="T103" s="1" t="s">
        <v>21</v>
      </c>
      <c r="U103" s="1" t="s">
        <v>17</v>
      </c>
      <c r="V103" s="1" t="s">
        <v>327</v>
      </c>
      <c r="W103" s="1" t="s">
        <v>23</v>
      </c>
      <c r="X103" s="1" t="s">
        <v>69</v>
      </c>
      <c r="Y103" s="1" t="s">
        <v>328</v>
      </c>
    </row>
    <row r="104" spans="2:25" ht="15">
      <c r="B104" s="8">
        <v>24</v>
      </c>
      <c r="C104" s="1" t="s">
        <v>334</v>
      </c>
      <c r="D104" s="1" t="s">
        <v>335</v>
      </c>
      <c r="E104" s="2">
        <v>6046</v>
      </c>
      <c r="F104" s="1" t="s">
        <v>336</v>
      </c>
      <c r="G104" s="2">
        <v>7.5</v>
      </c>
      <c r="H104" s="1" t="s">
        <v>21</v>
      </c>
      <c r="I104" s="1" t="s">
        <v>17</v>
      </c>
      <c r="J104" s="1" t="s">
        <v>17</v>
      </c>
      <c r="K104" s="1" t="s">
        <v>22</v>
      </c>
      <c r="L104" s="1" t="s">
        <v>21</v>
      </c>
      <c r="M104" s="1" t="s">
        <v>17</v>
      </c>
      <c r="N104" s="5">
        <f t="shared" si="2"/>
        <v>0.075</v>
      </c>
      <c r="O104" s="5" t="s">
        <v>465</v>
      </c>
      <c r="P104" s="1" t="s">
        <v>21</v>
      </c>
      <c r="Q104" s="1" t="s">
        <v>21</v>
      </c>
      <c r="R104" s="1" t="s">
        <v>21</v>
      </c>
      <c r="S104" s="1" t="s">
        <v>21</v>
      </c>
      <c r="T104" s="1" t="s">
        <v>21</v>
      </c>
      <c r="U104" s="1" t="s">
        <v>17</v>
      </c>
      <c r="V104" s="1" t="s">
        <v>337</v>
      </c>
      <c r="W104" s="1" t="s">
        <v>23</v>
      </c>
      <c r="X104" s="1" t="s">
        <v>69</v>
      </c>
      <c r="Y104" s="1" t="s">
        <v>338</v>
      </c>
    </row>
    <row r="105" spans="2:25" ht="15">
      <c r="B105" s="8">
        <v>25</v>
      </c>
      <c r="C105" s="1" t="s">
        <v>329</v>
      </c>
      <c r="D105" s="1" t="s">
        <v>330</v>
      </c>
      <c r="E105" s="2">
        <v>6046</v>
      </c>
      <c r="F105" s="1" t="s">
        <v>331</v>
      </c>
      <c r="G105" s="2">
        <v>5</v>
      </c>
      <c r="H105" s="1" t="s">
        <v>21</v>
      </c>
      <c r="I105" s="1" t="s">
        <v>17</v>
      </c>
      <c r="J105" s="1" t="s">
        <v>17</v>
      </c>
      <c r="K105" s="1" t="s">
        <v>22</v>
      </c>
      <c r="L105" s="1" t="s">
        <v>21</v>
      </c>
      <c r="M105" s="1" t="s">
        <v>17</v>
      </c>
      <c r="N105" s="5">
        <f t="shared" si="2"/>
        <v>0.05</v>
      </c>
      <c r="O105" s="5" t="s">
        <v>465</v>
      </c>
      <c r="P105" s="1" t="s">
        <v>21</v>
      </c>
      <c r="Q105" s="1" t="s">
        <v>21</v>
      </c>
      <c r="R105" s="1" t="s">
        <v>21</v>
      </c>
      <c r="S105" s="1" t="s">
        <v>21</v>
      </c>
      <c r="T105" s="1" t="s">
        <v>21</v>
      </c>
      <c r="U105" s="1" t="s">
        <v>17</v>
      </c>
      <c r="V105" s="1" t="s">
        <v>332</v>
      </c>
      <c r="W105" s="1" t="s">
        <v>23</v>
      </c>
      <c r="X105" s="1" t="s">
        <v>69</v>
      </c>
      <c r="Y105" s="1" t="s">
        <v>333</v>
      </c>
    </row>
    <row r="106" ht="15">
      <c r="B106" s="8">
        <v>26</v>
      </c>
    </row>
    <row r="107" ht="15">
      <c r="B107" s="8">
        <v>27</v>
      </c>
    </row>
    <row r="108" ht="15">
      <c r="B108" s="8">
        <v>28</v>
      </c>
    </row>
    <row r="109" ht="15">
      <c r="B109" s="8">
        <v>29</v>
      </c>
    </row>
    <row r="110" ht="15">
      <c r="B110" s="8">
        <v>30</v>
      </c>
    </row>
    <row r="111" ht="15">
      <c r="B111" s="8">
        <v>31</v>
      </c>
    </row>
    <row r="112" ht="15">
      <c r="B112" s="8">
        <v>32</v>
      </c>
    </row>
    <row r="113" ht="15">
      <c r="B113" s="8">
        <v>33</v>
      </c>
    </row>
    <row r="114" ht="15">
      <c r="B114" s="8">
        <v>34</v>
      </c>
    </row>
    <row r="115" spans="1:15" s="4" customFormat="1" ht="15">
      <c r="A115" s="14"/>
      <c r="B115" s="8">
        <v>35</v>
      </c>
      <c r="N115" s="5"/>
      <c r="O115" s="5"/>
    </row>
    <row r="116" spans="1:15" s="4" customFormat="1" ht="15">
      <c r="A116" s="14"/>
      <c r="B116" s="8">
        <v>36</v>
      </c>
      <c r="N116" s="5"/>
      <c r="O116" s="5"/>
    </row>
    <row r="117" spans="1:15" s="4" customFormat="1" ht="15">
      <c r="A117" s="14"/>
      <c r="B117" s="8">
        <v>37</v>
      </c>
      <c r="N117" s="5"/>
      <c r="O117" s="5"/>
    </row>
    <row r="118" spans="1:15" s="4" customFormat="1" ht="15">
      <c r="A118" s="14"/>
      <c r="B118" s="8">
        <v>38</v>
      </c>
      <c r="N118" s="5"/>
      <c r="O118" s="5"/>
    </row>
    <row r="119" spans="1:15" s="4" customFormat="1" ht="15">
      <c r="A119" s="14"/>
      <c r="B119" s="8">
        <v>39</v>
      </c>
      <c r="N119" s="5"/>
      <c r="O119" s="5"/>
    </row>
    <row r="120" spans="1:25" s="7" customFormat="1" ht="15">
      <c r="A120" s="12">
        <v>40</v>
      </c>
      <c r="B120" s="8">
        <v>1</v>
      </c>
      <c r="C120" s="9" t="s">
        <v>459</v>
      </c>
      <c r="D120" s="9" t="s">
        <v>458</v>
      </c>
      <c r="E120" s="9" t="s">
        <v>0</v>
      </c>
      <c r="F120" s="9" t="s">
        <v>457</v>
      </c>
      <c r="G120" s="9" t="s">
        <v>450</v>
      </c>
      <c r="H120" s="9" t="s">
        <v>1</v>
      </c>
      <c r="I120" s="9" t="s">
        <v>2</v>
      </c>
      <c r="J120" s="9" t="s">
        <v>3</v>
      </c>
      <c r="K120" s="9" t="s">
        <v>4</v>
      </c>
      <c r="L120" s="9" t="s">
        <v>5</v>
      </c>
      <c r="M120" s="9" t="s">
        <v>6</v>
      </c>
      <c r="N120" s="8"/>
      <c r="O120" s="8"/>
      <c r="P120" s="9" t="s">
        <v>7</v>
      </c>
      <c r="Q120" s="9" t="s">
        <v>8</v>
      </c>
      <c r="R120" s="9" t="s">
        <v>9</v>
      </c>
      <c r="S120" s="9" t="s">
        <v>10</v>
      </c>
      <c r="T120" s="9" t="s">
        <v>11</v>
      </c>
      <c r="U120" s="9" t="s">
        <v>12</v>
      </c>
      <c r="V120" s="9" t="s">
        <v>13</v>
      </c>
      <c r="W120" s="9" t="s">
        <v>14</v>
      </c>
      <c r="X120" s="9" t="s">
        <v>15</v>
      </c>
      <c r="Y120" s="9" t="s">
        <v>16</v>
      </c>
    </row>
    <row r="121" spans="2:25" ht="15">
      <c r="B121" s="8">
        <v>2</v>
      </c>
      <c r="C121" s="1" t="s">
        <v>401</v>
      </c>
      <c r="D121" s="1" t="s">
        <v>402</v>
      </c>
      <c r="E121" s="2">
        <v>6058</v>
      </c>
      <c r="F121" s="1" t="s">
        <v>403</v>
      </c>
      <c r="G121" s="2">
        <v>5</v>
      </c>
      <c r="H121" s="1" t="s">
        <v>21</v>
      </c>
      <c r="I121" s="1" t="s">
        <v>17</v>
      </c>
      <c r="J121" s="1" t="s">
        <v>21</v>
      </c>
      <c r="K121" s="1" t="s">
        <v>22</v>
      </c>
      <c r="L121" s="1" t="s">
        <v>21</v>
      </c>
      <c r="M121" s="1" t="s">
        <v>17</v>
      </c>
      <c r="N121" s="5">
        <f>G121*0.01</f>
        <v>0.05</v>
      </c>
      <c r="O121" s="5">
        <v>40</v>
      </c>
      <c r="P121" s="1" t="s">
        <v>17</v>
      </c>
      <c r="Q121" s="1" t="s">
        <v>21</v>
      </c>
      <c r="R121" s="1" t="s">
        <v>17</v>
      </c>
      <c r="S121" s="1" t="s">
        <v>17</v>
      </c>
      <c r="T121" s="1" t="s">
        <v>21</v>
      </c>
      <c r="U121" s="1" t="s">
        <v>17</v>
      </c>
      <c r="V121" s="1" t="s">
        <v>404</v>
      </c>
      <c r="W121" s="1" t="s">
        <v>23</v>
      </c>
      <c r="X121" s="1" t="s">
        <v>17</v>
      </c>
      <c r="Y121" s="1" t="s">
        <v>405</v>
      </c>
    </row>
    <row r="122" spans="2:25" ht="15">
      <c r="B122" s="8">
        <v>3</v>
      </c>
      <c r="C122" s="1" t="s">
        <v>411</v>
      </c>
      <c r="D122" s="1" t="s">
        <v>412</v>
      </c>
      <c r="E122" s="2">
        <v>6028</v>
      </c>
      <c r="F122" s="1" t="s">
        <v>413</v>
      </c>
      <c r="G122" s="2">
        <v>0</v>
      </c>
      <c r="H122" s="1" t="s">
        <v>17</v>
      </c>
      <c r="I122" s="1" t="s">
        <v>21</v>
      </c>
      <c r="J122" s="1" t="s">
        <v>17</v>
      </c>
      <c r="K122" s="1" t="s">
        <v>17</v>
      </c>
      <c r="L122" s="1" t="s">
        <v>21</v>
      </c>
      <c r="M122" s="1" t="s">
        <v>17</v>
      </c>
      <c r="N122" s="5">
        <v>0.05</v>
      </c>
      <c r="O122" s="5">
        <v>40</v>
      </c>
      <c r="P122" s="1" t="s">
        <v>17</v>
      </c>
      <c r="Q122" s="1" t="s">
        <v>21</v>
      </c>
      <c r="R122" s="1" t="s">
        <v>21</v>
      </c>
      <c r="S122" s="1" t="s">
        <v>21</v>
      </c>
      <c r="T122" s="1" t="s">
        <v>21</v>
      </c>
      <c r="U122" s="1" t="s">
        <v>17</v>
      </c>
      <c r="V122" s="1" t="s">
        <v>414</v>
      </c>
      <c r="W122" s="1" t="s">
        <v>415</v>
      </c>
      <c r="X122" s="1" t="s">
        <v>48</v>
      </c>
      <c r="Y122" s="1" t="s">
        <v>17</v>
      </c>
    </row>
    <row r="123" spans="2:25" ht="15">
      <c r="B123" s="8">
        <v>4</v>
      </c>
      <c r="C123" s="1" t="s">
        <v>406</v>
      </c>
      <c r="D123" s="1" t="s">
        <v>407</v>
      </c>
      <c r="E123" s="2">
        <v>6058</v>
      </c>
      <c r="F123" s="1" t="s">
        <v>408</v>
      </c>
      <c r="G123" s="2">
        <v>5</v>
      </c>
      <c r="H123" s="1" t="s">
        <v>21</v>
      </c>
      <c r="I123" s="1" t="s">
        <v>17</v>
      </c>
      <c r="J123" s="1" t="s">
        <v>21</v>
      </c>
      <c r="K123" s="1" t="s">
        <v>22</v>
      </c>
      <c r="L123" s="1" t="s">
        <v>21</v>
      </c>
      <c r="M123" s="1" t="s">
        <v>17</v>
      </c>
      <c r="N123" s="5">
        <f>G123*0.01</f>
        <v>0.05</v>
      </c>
      <c r="O123" s="5">
        <v>40</v>
      </c>
      <c r="P123" s="1" t="s">
        <v>17</v>
      </c>
      <c r="Q123" s="1" t="s">
        <v>21</v>
      </c>
      <c r="R123" s="1" t="s">
        <v>17</v>
      </c>
      <c r="S123" s="1" t="s">
        <v>17</v>
      </c>
      <c r="T123" s="1" t="s">
        <v>21</v>
      </c>
      <c r="U123" s="1" t="s">
        <v>17</v>
      </c>
      <c r="V123" s="1" t="s">
        <v>409</v>
      </c>
      <c r="W123" s="1" t="s">
        <v>23</v>
      </c>
      <c r="X123" s="1" t="s">
        <v>17</v>
      </c>
      <c r="Y123" s="1" t="s">
        <v>410</v>
      </c>
    </row>
    <row r="124" spans="2:25" ht="15">
      <c r="B124" s="8">
        <v>5</v>
      </c>
      <c r="C124" s="1" t="s">
        <v>420</v>
      </c>
      <c r="D124" s="1" t="s">
        <v>421</v>
      </c>
      <c r="E124" s="2">
        <v>6058</v>
      </c>
      <c r="F124" s="1" t="s">
        <v>422</v>
      </c>
      <c r="G124" s="2">
        <v>0</v>
      </c>
      <c r="H124" s="1" t="s">
        <v>17</v>
      </c>
      <c r="I124" s="1" t="s">
        <v>21</v>
      </c>
      <c r="J124" s="1" t="s">
        <v>17</v>
      </c>
      <c r="K124" s="1" t="s">
        <v>17</v>
      </c>
      <c r="L124" s="1" t="s">
        <v>21</v>
      </c>
      <c r="M124" s="1" t="s">
        <v>17</v>
      </c>
      <c r="N124" s="5">
        <v>0.05</v>
      </c>
      <c r="O124" s="5">
        <v>40</v>
      </c>
      <c r="P124" s="1" t="s">
        <v>17</v>
      </c>
      <c r="Q124" s="1" t="s">
        <v>21</v>
      </c>
      <c r="R124" s="1" t="s">
        <v>17</v>
      </c>
      <c r="S124" s="1" t="s">
        <v>17</v>
      </c>
      <c r="T124" s="1" t="s">
        <v>21</v>
      </c>
      <c r="U124" s="1" t="s">
        <v>17</v>
      </c>
      <c r="V124" s="1" t="s">
        <v>423</v>
      </c>
      <c r="W124" s="1" t="s">
        <v>23</v>
      </c>
      <c r="X124" s="1" t="s">
        <v>17</v>
      </c>
      <c r="Y124" s="1" t="s">
        <v>17</v>
      </c>
    </row>
    <row r="125" spans="2:25" ht="15">
      <c r="B125" s="8">
        <v>6</v>
      </c>
      <c r="C125" s="1" t="s">
        <v>416</v>
      </c>
      <c r="D125" s="1" t="s">
        <v>417</v>
      </c>
      <c r="E125" s="2">
        <v>6058</v>
      </c>
      <c r="F125" s="1" t="s">
        <v>418</v>
      </c>
      <c r="G125" s="2">
        <v>0</v>
      </c>
      <c r="H125" s="1" t="s">
        <v>17</v>
      </c>
      <c r="I125" s="1" t="s">
        <v>21</v>
      </c>
      <c r="J125" s="1" t="s">
        <v>17</v>
      </c>
      <c r="K125" s="1" t="s">
        <v>17</v>
      </c>
      <c r="L125" s="1" t="s">
        <v>21</v>
      </c>
      <c r="M125" s="1" t="s">
        <v>17</v>
      </c>
      <c r="N125" s="5">
        <v>0.05</v>
      </c>
      <c r="O125" s="5">
        <v>40</v>
      </c>
      <c r="P125" s="1" t="s">
        <v>17</v>
      </c>
      <c r="Q125" s="1" t="s">
        <v>21</v>
      </c>
      <c r="R125" s="1" t="s">
        <v>17</v>
      </c>
      <c r="S125" s="1" t="s">
        <v>17</v>
      </c>
      <c r="T125" s="1" t="s">
        <v>21</v>
      </c>
      <c r="U125" s="1" t="s">
        <v>17</v>
      </c>
      <c r="V125" s="1" t="s">
        <v>419</v>
      </c>
      <c r="W125" s="1" t="s">
        <v>23</v>
      </c>
      <c r="X125" s="1" t="s">
        <v>17</v>
      </c>
      <c r="Y125" s="1" t="s">
        <v>17</v>
      </c>
    </row>
    <row r="126" spans="2:25" ht="15">
      <c r="B126" s="8">
        <v>7</v>
      </c>
      <c r="C126" s="1" t="s">
        <v>424</v>
      </c>
      <c r="D126" s="1" t="s">
        <v>425</v>
      </c>
      <c r="E126" s="2">
        <v>6035</v>
      </c>
      <c r="F126" s="1" t="s">
        <v>426</v>
      </c>
      <c r="G126" s="2">
        <v>3</v>
      </c>
      <c r="H126" s="1" t="s">
        <v>21</v>
      </c>
      <c r="I126" s="1" t="s">
        <v>17</v>
      </c>
      <c r="J126" s="1" t="s">
        <v>21</v>
      </c>
      <c r="K126" s="1" t="s">
        <v>22</v>
      </c>
      <c r="L126" s="1" t="s">
        <v>21</v>
      </c>
      <c r="M126" s="1" t="s">
        <v>17</v>
      </c>
      <c r="N126" s="5">
        <f>G126*0.01</f>
        <v>0.03</v>
      </c>
      <c r="O126" s="5">
        <v>40</v>
      </c>
      <c r="P126" s="1" t="s">
        <v>17</v>
      </c>
      <c r="Q126" s="1" t="s">
        <v>21</v>
      </c>
      <c r="R126" s="1" t="s">
        <v>21</v>
      </c>
      <c r="S126" s="1" t="s">
        <v>21</v>
      </c>
      <c r="T126" s="1" t="s">
        <v>21</v>
      </c>
      <c r="U126" s="1" t="s">
        <v>17</v>
      </c>
      <c r="V126" s="1" t="s">
        <v>427</v>
      </c>
      <c r="W126" s="1" t="s">
        <v>23</v>
      </c>
      <c r="X126" s="1" t="s">
        <v>48</v>
      </c>
      <c r="Y126" s="1" t="s">
        <v>428</v>
      </c>
    </row>
    <row r="127" ht="15">
      <c r="B127" s="8">
        <v>8</v>
      </c>
    </row>
    <row r="128" ht="15">
      <c r="B128" s="8">
        <v>9</v>
      </c>
    </row>
    <row r="129" ht="15">
      <c r="B129" s="8">
        <v>10</v>
      </c>
    </row>
    <row r="130" ht="15">
      <c r="B130" s="8">
        <v>11</v>
      </c>
    </row>
    <row r="131" ht="15">
      <c r="B131" s="8">
        <v>12</v>
      </c>
    </row>
  </sheetData>
  <sheetProtection/>
  <autoFilter ref="B1:Y13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21" sqref="H21:H24"/>
    </sheetView>
  </sheetViews>
  <sheetFormatPr defaultColWidth="9.140625" defaultRowHeight="15"/>
  <cols>
    <col min="1" max="1" width="7.7109375" style="0" customWidth="1"/>
    <col min="2" max="2" width="25.28125" style="0" customWidth="1"/>
    <col min="8" max="8" width="11.421875" style="0" customWidth="1"/>
  </cols>
  <sheetData>
    <row r="1" ht="14.25">
      <c r="A1" t="s">
        <v>466</v>
      </c>
    </row>
    <row r="2" ht="14.25">
      <c r="A2" t="s">
        <v>469</v>
      </c>
    </row>
    <row r="3" ht="14.25">
      <c r="A3" t="s">
        <v>467</v>
      </c>
    </row>
    <row r="4" ht="14.25">
      <c r="A4" t="s">
        <v>471</v>
      </c>
    </row>
    <row r="6" ht="14.25">
      <c r="A6" t="s">
        <v>468</v>
      </c>
    </row>
    <row r="7" ht="14.25">
      <c r="A7" t="s">
        <v>470</v>
      </c>
    </row>
    <row r="8" s="4" customFormat="1" ht="14.25"/>
    <row r="9" s="4" customFormat="1" ht="14.25"/>
    <row r="10" s="4" customFormat="1" ht="14.25"/>
    <row r="12" ht="14.25">
      <c r="A12" t="s">
        <v>475</v>
      </c>
    </row>
    <row r="13" ht="15">
      <c r="A13" t="s">
        <v>476</v>
      </c>
    </row>
    <row r="14" s="4" customFormat="1" ht="14.25"/>
    <row r="15" s="4" customFormat="1" ht="14.25">
      <c r="A15" s="15" t="s">
        <v>488</v>
      </c>
    </row>
    <row r="16" ht="14.25">
      <c r="B16" t="s">
        <v>477</v>
      </c>
    </row>
    <row r="17" ht="14.25">
      <c r="B17" t="s">
        <v>478</v>
      </c>
    </row>
    <row r="18" s="4" customFormat="1" ht="14.25">
      <c r="B18" s="4" t="s">
        <v>489</v>
      </c>
    </row>
    <row r="19" s="4" customFormat="1" ht="14.25"/>
    <row r="20" ht="14.25">
      <c r="A20" s="15" t="s">
        <v>483</v>
      </c>
    </row>
    <row r="21" spans="2:8" ht="14.25">
      <c r="B21" t="s">
        <v>479</v>
      </c>
      <c r="H21" t="s">
        <v>501</v>
      </c>
    </row>
    <row r="22" spans="2:8" ht="14.25">
      <c r="B22" t="s">
        <v>480</v>
      </c>
      <c r="H22" t="s">
        <v>500</v>
      </c>
    </row>
    <row r="23" spans="2:8" ht="14.25">
      <c r="B23" t="s">
        <v>481</v>
      </c>
      <c r="H23" s="16" t="s">
        <v>499</v>
      </c>
    </row>
    <row r="24" spans="2:8" ht="14.25">
      <c r="B24" t="s">
        <v>482</v>
      </c>
      <c r="H24" t="s">
        <v>502</v>
      </c>
    </row>
    <row r="25" s="4" customFormat="1" ht="14.25"/>
    <row r="26" ht="14.25">
      <c r="A26" s="15" t="s">
        <v>433</v>
      </c>
    </row>
    <row r="27" ht="14.25">
      <c r="B27" t="s">
        <v>484</v>
      </c>
    </row>
    <row r="28" ht="14.25">
      <c r="B28" t="s">
        <v>485</v>
      </c>
    </row>
    <row r="29" ht="14.25">
      <c r="B29" t="s">
        <v>486</v>
      </c>
    </row>
    <row r="30" ht="14.25">
      <c r="B30" t="s">
        <v>487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 Wilbur</dc:creator>
  <cp:keywords/>
  <dc:description/>
  <cp:lastModifiedBy>Tracey Cappuccio</cp:lastModifiedBy>
  <cp:lastPrinted>2013-10-22T17:53:28Z</cp:lastPrinted>
  <dcterms:created xsi:type="dcterms:W3CDTF">2013-10-10T23:54:11Z</dcterms:created>
  <dcterms:modified xsi:type="dcterms:W3CDTF">2013-12-23T18:10:01Z</dcterms:modified>
  <cp:category/>
  <cp:version/>
  <cp:contentType/>
  <cp:contentStatus/>
</cp:coreProperties>
</file>